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645" windowWidth="19815" windowHeight="11445"/>
  </bookViews>
  <sheets>
    <sheet name="Rekapitulace stavby" sheetId="1" r:id="rId1"/>
    <sheet name="1 - D.1.4.1 Zdravotně tec..." sheetId="2" r:id="rId2"/>
    <sheet name="Pokyny pro vyplnění" sheetId="3" r:id="rId3"/>
  </sheets>
  <definedNames>
    <definedName name="_xlnm._FilterDatabase" localSheetId="1" hidden="1">'1 - D.1.4.1 Zdravotně tec...'!$C$88:$K$569</definedName>
    <definedName name="_xlnm.Print_Titles" localSheetId="1">'1 - D.1.4.1 Zdravotně tec...'!$88:$88</definedName>
    <definedName name="_xlnm.Print_Titles" localSheetId="0">'Rekapitulace stavby'!$52:$52</definedName>
    <definedName name="_xlnm.Print_Area" localSheetId="1">'1 - D.1.4.1 Zdravotně tec...'!$C$4:$J$39,'1 - D.1.4.1 Zdravotně tec...'!$C$45:$J$70,'1 - D.1.4.1 Zdravotně tec...'!$C$76:$K$569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7" i="2"/>
  <c r="J36"/>
  <c r="AY55" i="1"/>
  <c r="J35" i="2"/>
  <c r="AX55" i="1"/>
  <c r="BI568" i="2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1"/>
  <c r="BH561"/>
  <c r="BG561"/>
  <c r="BF561"/>
  <c r="T561"/>
  <c r="R561"/>
  <c r="P561"/>
  <c r="BI559"/>
  <c r="BH559"/>
  <c r="BG559"/>
  <c r="BF559"/>
  <c r="T559"/>
  <c r="R559"/>
  <c r="P559"/>
  <c r="BI554"/>
  <c r="BH554"/>
  <c r="BG554"/>
  <c r="BF554"/>
  <c r="T554"/>
  <c r="T553" s="1"/>
  <c r="R554"/>
  <c r="R553"/>
  <c r="P554"/>
  <c r="P553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3"/>
  <c r="BH513"/>
  <c r="BG513"/>
  <c r="BF513"/>
  <c r="T513"/>
  <c r="R513"/>
  <c r="P513"/>
  <c r="BI509"/>
  <c r="BH509"/>
  <c r="BG509"/>
  <c r="BF509"/>
  <c r="T509"/>
  <c r="R509"/>
  <c r="P509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81"/>
  <c r="BH481"/>
  <c r="BG481"/>
  <c r="BF481"/>
  <c r="T481"/>
  <c r="R481"/>
  <c r="P481"/>
  <c r="BI471"/>
  <c r="BH471"/>
  <c r="BG471"/>
  <c r="BF471"/>
  <c r="T471"/>
  <c r="R471"/>
  <c r="P471"/>
  <c r="BI467"/>
  <c r="BH467"/>
  <c r="BG467"/>
  <c r="BF467"/>
  <c r="T467"/>
  <c r="R467"/>
  <c r="P467"/>
  <c r="BI454"/>
  <c r="BH454"/>
  <c r="BG454"/>
  <c r="BF454"/>
  <c r="T454"/>
  <c r="R454"/>
  <c r="P454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7"/>
  <c r="BH327"/>
  <c r="BG327"/>
  <c r="BF327"/>
  <c r="T327"/>
  <c r="R327"/>
  <c r="P327"/>
  <c r="BI320"/>
  <c r="BH320"/>
  <c r="BG320"/>
  <c r="BF320"/>
  <c r="T320"/>
  <c r="R320"/>
  <c r="P320"/>
  <c r="BI313"/>
  <c r="BH313"/>
  <c r="BG313"/>
  <c r="BF313"/>
  <c r="T313"/>
  <c r="R313"/>
  <c r="P313"/>
  <c r="BI306"/>
  <c r="BH306"/>
  <c r="BG306"/>
  <c r="BF306"/>
  <c r="T306"/>
  <c r="R306"/>
  <c r="P306"/>
  <c r="BI299"/>
  <c r="BH299"/>
  <c r="BG299"/>
  <c r="BF299"/>
  <c r="T299"/>
  <c r="R299"/>
  <c r="P299"/>
  <c r="BI291"/>
  <c r="BH291"/>
  <c r="BG291"/>
  <c r="BF291"/>
  <c r="T291"/>
  <c r="R291"/>
  <c r="P291"/>
  <c r="BI283"/>
  <c r="BH283"/>
  <c r="BG283"/>
  <c r="BF283"/>
  <c r="T283"/>
  <c r="R283"/>
  <c r="P283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92"/>
  <c r="BH92"/>
  <c r="BG92"/>
  <c r="BF92"/>
  <c r="T92"/>
  <c r="R92"/>
  <c r="P92"/>
  <c r="J86"/>
  <c r="J85"/>
  <c r="F83"/>
  <c r="E81"/>
  <c r="J55"/>
  <c r="J54"/>
  <c r="F52"/>
  <c r="E50"/>
  <c r="J18"/>
  <c r="E18"/>
  <c r="F86" s="1"/>
  <c r="J17"/>
  <c r="J15"/>
  <c r="E15"/>
  <c r="F85" s="1"/>
  <c r="J14"/>
  <c r="J12"/>
  <c r="J83" s="1"/>
  <c r="E7"/>
  <c r="E79" s="1"/>
  <c r="L50" i="1"/>
  <c r="AM50"/>
  <c r="AM49"/>
  <c r="L49"/>
  <c r="AM47"/>
  <c r="L47"/>
  <c r="L45"/>
  <c r="L44"/>
  <c r="BK535" i="2"/>
  <c r="J471"/>
  <c r="J372"/>
  <c r="BK258"/>
  <c r="BK92"/>
  <c r="J543"/>
  <c r="BK467"/>
  <c r="BK394"/>
  <c r="BK264"/>
  <c r="J149"/>
  <c r="J247"/>
  <c r="J137"/>
  <c r="J561"/>
  <c r="J523"/>
  <c r="BK436"/>
  <c r="J381"/>
  <c r="BK349"/>
  <c r="J264"/>
  <c r="BK164"/>
  <c r="J454"/>
  <c r="J394"/>
  <c r="J346"/>
  <c r="J255"/>
  <c r="J158"/>
  <c r="BK481"/>
  <c r="J411"/>
  <c r="BK358"/>
  <c r="J283"/>
  <c r="BK232"/>
  <c r="BK158"/>
  <c r="J214"/>
  <c r="J147"/>
  <c r="J306"/>
  <c r="BK261"/>
  <c r="J239"/>
  <c r="BK173"/>
  <c r="BK130"/>
  <c r="J550"/>
  <c r="BK497"/>
  <c r="J391"/>
  <c r="J299"/>
  <c r="BK561"/>
  <c r="BK529"/>
  <c r="BK504"/>
  <c r="J374"/>
  <c r="J291"/>
  <c r="BK185"/>
  <c r="J252"/>
  <c r="BK176"/>
  <c r="BK564"/>
  <c r="J538"/>
  <c r="J519"/>
  <c r="BK426"/>
  <c r="BK372"/>
  <c r="BK299"/>
  <c r="J220"/>
  <c r="BK137"/>
  <c r="J430"/>
  <c r="J369"/>
  <c r="BK283"/>
  <c r="J179"/>
  <c r="BK500"/>
  <c r="J426"/>
  <c r="J377"/>
  <c r="BK327"/>
  <c r="J258"/>
  <c r="J176"/>
  <c r="BK95"/>
  <c r="J185"/>
  <c r="BK116"/>
  <c r="J331"/>
  <c r="BK247"/>
  <c r="BK214"/>
  <c r="J164"/>
  <c r="J102"/>
  <c r="J564"/>
  <c r="BK523"/>
  <c r="BK408"/>
  <c r="J337"/>
  <c r="J144"/>
  <c r="BK547"/>
  <c r="BK521"/>
  <c r="BK414"/>
  <c r="BK355"/>
  <c r="BK255"/>
  <c r="J130"/>
  <c r="J271"/>
  <c r="J170"/>
  <c r="J568"/>
  <c r="BK540"/>
  <c r="BK509"/>
  <c r="BK411"/>
  <c r="BK365"/>
  <c r="J275"/>
  <c r="BK197"/>
  <c r="J92"/>
  <c r="BK420"/>
  <c r="J361"/>
  <c r="J241"/>
  <c r="BK147"/>
  <c r="BK440"/>
  <c r="BK398"/>
  <c r="J352"/>
  <c r="BK267"/>
  <c r="J191"/>
  <c r="J123"/>
  <c r="J173"/>
  <c r="F35"/>
  <c r="BK554"/>
  <c r="J521"/>
  <c r="BK423"/>
  <c r="BK320"/>
  <c r="BK155"/>
  <c r="BK550"/>
  <c r="BK519"/>
  <c r="J423"/>
  <c r="J365"/>
  <c r="J232"/>
  <c r="AS54" i="1"/>
  <c r="BK235" i="2"/>
  <c r="BK161"/>
  <c r="J547"/>
  <c r="BK526"/>
  <c r="J467"/>
  <c r="J404"/>
  <c r="J358"/>
  <c r="BK252"/>
  <c r="BK179"/>
  <c r="J509"/>
  <c r="J414"/>
  <c r="BK374"/>
  <c r="BK226"/>
  <c r="J95"/>
  <c r="BK433"/>
  <c r="BK388"/>
  <c r="J343"/>
  <c r="J249"/>
  <c r="J167"/>
  <c r="BK239"/>
  <c r="J155"/>
  <c r="BK343"/>
  <c r="BK275"/>
  <c r="BK191"/>
  <c r="BK149"/>
  <c r="J540"/>
  <c r="BK513"/>
  <c r="J420"/>
  <c r="BK361"/>
  <c r="BK249"/>
  <c r="BK568"/>
  <c r="BK538"/>
  <c r="J513"/>
  <c r="J408"/>
  <c r="J313"/>
  <c r="J161"/>
  <c r="BK291"/>
  <c r="J197"/>
  <c r="J34"/>
  <c r="BK566"/>
  <c r="J532"/>
  <c r="BK454"/>
  <c r="BK377"/>
  <c r="BK271"/>
  <c r="BK109"/>
  <c r="BK545"/>
  <c r="J497"/>
  <c r="J388"/>
  <c r="BK244"/>
  <c r="BK102"/>
  <c r="J261"/>
  <c r="J152"/>
  <c r="J554"/>
  <c r="BK532"/>
  <c r="J481"/>
  <c r="BK391"/>
  <c r="BK337"/>
  <c r="J244"/>
  <c r="BK152"/>
  <c r="BK471"/>
  <c r="BK404"/>
  <c r="BK352"/>
  <c r="J267"/>
  <c r="BK167"/>
  <c r="F37"/>
  <c r="BK543"/>
  <c r="J504"/>
  <c r="J398"/>
  <c r="J355"/>
  <c r="J226"/>
  <c r="J559"/>
  <c r="J526"/>
  <c r="BK430"/>
  <c r="BK346"/>
  <c r="J208"/>
  <c r="J320"/>
  <c r="BK220"/>
  <c r="J109"/>
  <c r="J545"/>
  <c r="J500"/>
  <c r="BK417"/>
  <c r="J327"/>
  <c r="J235"/>
  <c r="J116"/>
  <c r="J436"/>
  <c r="BK381"/>
  <c r="BK313"/>
  <c r="BK203"/>
  <c r="BK123"/>
  <c r="J417"/>
  <c r="BK369"/>
  <c r="BK306"/>
  <c r="BK208"/>
  <c r="BK144"/>
  <c r="J203"/>
  <c r="F36"/>
  <c r="BK559"/>
  <c r="J529"/>
  <c r="J433"/>
  <c r="J349"/>
  <c r="BK241"/>
  <c r="J566"/>
  <c r="J535"/>
  <c r="J440"/>
  <c r="BK331"/>
  <c r="BK170"/>
  <c r="F34"/>
  <c r="T91" l="1"/>
  <c r="R151"/>
  <c r="P376"/>
  <c r="P91"/>
  <c r="P151"/>
  <c r="T251"/>
  <c r="R525"/>
  <c r="BK151"/>
  <c r="J151"/>
  <c r="J62" s="1"/>
  <c r="BK376"/>
  <c r="J376" s="1"/>
  <c r="J64" s="1"/>
  <c r="P525"/>
  <c r="R542"/>
  <c r="BK251"/>
  <c r="J251"/>
  <c r="J63" s="1"/>
  <c r="R251"/>
  <c r="BK525"/>
  <c r="J525" s="1"/>
  <c r="J65" s="1"/>
  <c r="P542"/>
  <c r="BK558"/>
  <c r="J558"/>
  <c r="J69" s="1"/>
  <c r="BK91"/>
  <c r="T151"/>
  <c r="T376"/>
  <c r="T525"/>
  <c r="T542"/>
  <c r="R558"/>
  <c r="R557"/>
  <c r="R91"/>
  <c r="P251"/>
  <c r="R376"/>
  <c r="BK542"/>
  <c r="J542"/>
  <c r="J66" s="1"/>
  <c r="P558"/>
  <c r="P557"/>
  <c r="T558"/>
  <c r="T557" s="1"/>
  <c r="BK553"/>
  <c r="J553" s="1"/>
  <c r="J67" s="1"/>
  <c r="BC55" i="1"/>
  <c r="BD55"/>
  <c r="E48" i="2"/>
  <c r="J52"/>
  <c r="F54"/>
  <c r="F55"/>
  <c r="BE92"/>
  <c r="BE95"/>
  <c r="BE102"/>
  <c r="BE109"/>
  <c r="BE116"/>
  <c r="BE123"/>
  <c r="BE130"/>
  <c r="BE137"/>
  <c r="BE144"/>
  <c r="BE147"/>
  <c r="BE149"/>
  <c r="BE152"/>
  <c r="BE155"/>
  <c r="BE158"/>
  <c r="BE161"/>
  <c r="BE164"/>
  <c r="BE167"/>
  <c r="BE170"/>
  <c r="BE173"/>
  <c r="BE176"/>
  <c r="BE179"/>
  <c r="BE185"/>
  <c r="BE191"/>
  <c r="BE197"/>
  <c r="BE203"/>
  <c r="BE208"/>
  <c r="BE214"/>
  <c r="BE220"/>
  <c r="BE226"/>
  <c r="BE232"/>
  <c r="BE235"/>
  <c r="BE239"/>
  <c r="BE241"/>
  <c r="BE244"/>
  <c r="BE247"/>
  <c r="BE249"/>
  <c r="BE252"/>
  <c r="BE255"/>
  <c r="BE258"/>
  <c r="BE261"/>
  <c r="BE264"/>
  <c r="BE267"/>
  <c r="BE271"/>
  <c r="BE275"/>
  <c r="BE283"/>
  <c r="BE291"/>
  <c r="BE299"/>
  <c r="BE306"/>
  <c r="BE313"/>
  <c r="BE320"/>
  <c r="BE327"/>
  <c r="BE331"/>
  <c r="BE337"/>
  <c r="BE343"/>
  <c r="BE346"/>
  <c r="BE349"/>
  <c r="BE352"/>
  <c r="BE355"/>
  <c r="BE358"/>
  <c r="BE361"/>
  <c r="BE365"/>
  <c r="BE369"/>
  <c r="BE372"/>
  <c r="BE374"/>
  <c r="BE377"/>
  <c r="BE381"/>
  <c r="BE388"/>
  <c r="BE391"/>
  <c r="BE394"/>
  <c r="BE398"/>
  <c r="BE404"/>
  <c r="BE408"/>
  <c r="BE411"/>
  <c r="BE414"/>
  <c r="BE417"/>
  <c r="BE420"/>
  <c r="BE423"/>
  <c r="BE426"/>
  <c r="BE430"/>
  <c r="BE433"/>
  <c r="BE436"/>
  <c r="BE440"/>
  <c r="BE454"/>
  <c r="BE467"/>
  <c r="BE471"/>
  <c r="BE481"/>
  <c r="BE497"/>
  <c r="BE500"/>
  <c r="BE504"/>
  <c r="BE509"/>
  <c r="BE513"/>
  <c r="BE519"/>
  <c r="BE521"/>
  <c r="BE523"/>
  <c r="BE526"/>
  <c r="BE529"/>
  <c r="BE532"/>
  <c r="BE535"/>
  <c r="BE538"/>
  <c r="BE540"/>
  <c r="BE543"/>
  <c r="BE545"/>
  <c r="BE547"/>
  <c r="BE550"/>
  <c r="BE554"/>
  <c r="BE559"/>
  <c r="BE561"/>
  <c r="BE564"/>
  <c r="BE566"/>
  <c r="BE568"/>
  <c r="BA55" i="1"/>
  <c r="AW55"/>
  <c r="BB55"/>
  <c r="BC54"/>
  <c r="AY54" s="1"/>
  <c r="BA54"/>
  <c r="W30"/>
  <c r="BD54"/>
  <c r="W33" s="1"/>
  <c r="BB54"/>
  <c r="W31" s="1"/>
  <c r="R90" i="2" l="1"/>
  <c r="R89" s="1"/>
  <c r="BK90"/>
  <c r="J90" s="1"/>
  <c r="J60" s="1"/>
  <c r="P90"/>
  <c r="P89" s="1"/>
  <c r="AU55" i="1" s="1"/>
  <c r="AU54" s="1"/>
  <c r="T90" i="2"/>
  <c r="T89" s="1"/>
  <c r="J91"/>
  <c r="J61" s="1"/>
  <c r="BK557"/>
  <c r="J557" s="1"/>
  <c r="J68" s="1"/>
  <c r="W32" i="1"/>
  <c r="AW54"/>
  <c r="AK30" s="1"/>
  <c r="AX54"/>
  <c r="J33" i="2"/>
  <c r="AV55" i="1" s="1"/>
  <c r="AT55" s="1"/>
  <c r="F33" i="2"/>
  <c r="AZ55" i="1" s="1"/>
  <c r="AZ54" s="1"/>
  <c r="W29" s="1"/>
  <c r="BK89" i="2" l="1"/>
  <c r="J89" s="1"/>
  <c r="J30" s="1"/>
  <c r="AG55" i="1" s="1"/>
  <c r="AG54" s="1"/>
  <c r="AK26" s="1"/>
  <c r="AV54"/>
  <c r="AK29" s="1"/>
  <c r="J39" i="2" l="1"/>
  <c r="J59"/>
  <c r="AN55" i="1"/>
  <c r="AK35"/>
  <c r="AT54"/>
  <c r="AN54" l="1"/>
</calcChain>
</file>

<file path=xl/sharedStrings.xml><?xml version="1.0" encoding="utf-8"?>
<sst xmlns="http://schemas.openxmlformats.org/spreadsheetml/2006/main" count="5341" uniqueCount="958">
  <si>
    <t>Export Komplet</t>
  </si>
  <si>
    <t>VZ</t>
  </si>
  <si>
    <t>2.0</t>
  </si>
  <si>
    <t/>
  </si>
  <si>
    <t>False</t>
  </si>
  <si>
    <t>{aacca6cd-bf2f-4be9-8de6-dab0c674b963}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</si>
  <si>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</si>
  <si>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</si>
  <si>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</si>
  <si>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</si>
  <si>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</si>
  <si>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</si>
  <si>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</si>
  <si>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</si>
  <si>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</si>
  <si>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496z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</si>
  <si>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</si>
  <si>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</si>
  <si>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gynekologické ambulance a rodinného pokoje</t>
  </si>
  <si>
    <t>KSO:</t>
  </si>
  <si>
    <t>CC-CZ:</t>
  </si>
  <si>
    <t>Místo:</t>
  </si>
  <si>
    <t>Třinec</t>
  </si>
  <si>
    <t>Datum:</t>
  </si>
  <si>
    <t>24. 10. 2022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</si>
  <si>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</si>
  <si>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</si>
  <si>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</si>
  <si>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</si>
  <si>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</si>
  <si>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</si>
  <si>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</si>
  <si>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Ing.Petr Kudlík</t>
  </si>
  <si>
    <t>True</t>
  </si>
  <si>
    <t>Zpracovatel:</t>
  </si>
  <si>
    <t>Lenka Jugová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</si>
  <si>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</si>
  <si>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</si>
  <si>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</si>
  <si>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</si>
  <si>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</si>
  <si>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</si>
  <si>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</si>
  <si>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</si>
  <si>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</si>
  <si>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</si>
  <si>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</si>
  <si>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</si>
  <si>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</si>
  <si>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</si>
  <si>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</si>
  <si>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</si>
  <si>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</si>
  <si>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</si>
  <si>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</si>
  <si>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</si>
  <si>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</si>
  <si>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</si>
  <si>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</si>
  <si>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</si>
  <si>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</si>
  <si>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</si>
  <si>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</si>
  <si>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</si>
  <si>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</si>
  <si>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</si>
  <si>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</si>
  <si>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</si>
  <si>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</si>
  <si>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</si>
  <si>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</si>
  <si>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</si>
  <si>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</si>
  <si>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</si>
  <si>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</si>
  <si>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</si>
  <si>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</si>
  <si>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</si>
  <si>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D.1.4.1 Zdravotně technické instalace - Rodinný pokoj</t>
  </si>
  <si>
    <t>STA</t>
  </si>
  <si>
    <t>{4026f333-f431-4e52-aefc-384cc0209809}</t>
  </si>
  <si>
    <t>2</t>
  </si>
  <si>
    <t>KRYCÍ LIST SOUPISU PRACÍ</t>
  </si>
  <si>
    <t>Objekt:</t>
  </si>
  <si>
    <t>1 - D.1.4.1 Zdravotně technické instalace - Rodinný pokoj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</si>
  <si>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</si>
  <si>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</si>
  <si>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</si>
  <si>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</si>
  <si>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</si>
  <si>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</si>
  <si>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</si>
  <si>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</si>
  <si>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</si>
  <si>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</si>
  <si>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</si>
  <si>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</si>
  <si>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N00 - Související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</si>
  <si>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</si>
  <si>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</si>
  <si>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</si>
  <si>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</si>
  <si>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</si>
  <si>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</si>
  <si>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</si>
  <si>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</si>
  <si>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</si>
  <si>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</si>
  <si>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</si>
  <si>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</si>
  <si>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</si>
  <si>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</si>
  <si>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</si>
  <si>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</si>
  <si>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</si>
  <si>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</si>
  <si>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</si>
  <si>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</si>
  <si>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713471211</t>
  </si>
  <si>
    <t>Montáž izolace tepelné potrubí, ohybů, přírub, armatur nebo tvarovek snímatelnými pouzdry s vrstvenou izolací s upevněním na suchý zip (izolační materiál ve specifikaci) potrubí</t>
  </si>
  <si>
    <t>m</t>
  </si>
  <si>
    <t>CS ÚRS 2021 02</t>
  </si>
  <si>
    <t>16</t>
  </si>
  <si>
    <t>-493030899</t>
  </si>
  <si>
    <t>Online PSC</t>
  </si>
  <si>
    <t>https://podminky.urs.cz/item/CS_URS_2021_02/713471211</t>
  </si>
  <si>
    <t>VV</t>
  </si>
  <si>
    <t>48</t>
  </si>
  <si>
    <t>M</t>
  </si>
  <si>
    <t>63154530</t>
  </si>
  <si>
    <t>pouzdro izolační potrubní z minerální vlny s Al fólií max. 250/100°C 22/30mm</t>
  </si>
  <si>
    <t>32</t>
  </si>
  <si>
    <t>1080401091</t>
  </si>
  <si>
    <t>https://podminky.urs.cz/item/CS_URS_2021_02/63154530</t>
  </si>
  <si>
    <t>teplá voda</t>
  </si>
  <si>
    <t>12,5*1,2</t>
  </si>
  <si>
    <t>Součet</t>
  </si>
  <si>
    <t>4</t>
  </si>
  <si>
    <t>12</t>
  </si>
  <si>
    <t>3</t>
  </si>
  <si>
    <t>63154005</t>
  </si>
  <si>
    <t>pouzdro izolační potrubní z minerální vlny s Al fólií max. 250/100°C 28/20mm</t>
  </si>
  <si>
    <t>-1556625112</t>
  </si>
  <si>
    <t>https://podminky.urs.cz/item/CS_URS_2021_02/63154005</t>
  </si>
  <si>
    <t>studená voda</t>
  </si>
  <si>
    <t>5,1*1,2</t>
  </si>
  <si>
    <t>6,5</t>
  </si>
  <si>
    <t>63154531</t>
  </si>
  <si>
    <t>pouzdro izolační potrubní z minerální vlny s Al fólií max. 250/100°C 28/30mm</t>
  </si>
  <si>
    <t>-1150139633</t>
  </si>
  <si>
    <t>https://podminky.urs.cz/item/CS_URS_2021_02/63154531</t>
  </si>
  <si>
    <t>5,4*1,2</t>
  </si>
  <si>
    <t>5</t>
  </si>
  <si>
    <t>63154006</t>
  </si>
  <si>
    <t>pouzdro izolační potrubní z minerální vlny s Al fólií max. 250/100°C 35/20mm</t>
  </si>
  <si>
    <t>-1172248705</t>
  </si>
  <si>
    <t>https://podminky.urs.cz/item/CS_URS_2021_02/63154006</t>
  </si>
  <si>
    <t xml:space="preserve">studená voda </t>
  </si>
  <si>
    <t>7,1*1,2</t>
  </si>
  <si>
    <t>8,5</t>
  </si>
  <si>
    <t>6</t>
  </si>
  <si>
    <t>63154602</t>
  </si>
  <si>
    <t>pouzdro izolační potrubní z minerální vlny s Al fólií max. 250/100°C 35/50mm</t>
  </si>
  <si>
    <t>1732845791</t>
  </si>
  <si>
    <t>https://podminky.urs.cz/item/CS_URS_2021_02/63154602</t>
  </si>
  <si>
    <t>7,01*1,2</t>
  </si>
  <si>
    <t>7</t>
  </si>
  <si>
    <t>63154032</t>
  </si>
  <si>
    <t>pouzdro izolační potrubní z minerální vlny s Al fólií max. 250/100°C 76/60mm</t>
  </si>
  <si>
    <t>597326903</t>
  </si>
  <si>
    <t>https://podminky.urs.cz/item/CS_URS_2021_02/63154032</t>
  </si>
  <si>
    <t>Izolace zavěšeného splaškového kanalizačního potrubí- protihluková izolace</t>
  </si>
  <si>
    <t>1,25*1,2</t>
  </si>
  <si>
    <t>1,5</t>
  </si>
  <si>
    <t>8</t>
  </si>
  <si>
    <t>63154035</t>
  </si>
  <si>
    <t>pouzdro izolační potrubní z minerální vlny s Al fólií max. 250/100°C 114/60mm</t>
  </si>
  <si>
    <t>886724899</t>
  </si>
  <si>
    <t>https://podminky.urs.cz/item/CS_URS_2021_02/63154035</t>
  </si>
  <si>
    <t>3,5*1,2</t>
  </si>
  <si>
    <t>4,5</t>
  </si>
  <si>
    <t>9</t>
  </si>
  <si>
    <t>28355322</t>
  </si>
  <si>
    <t>páska lepící AL folie pro tepelně izolační pásy š 50mm</t>
  </si>
  <si>
    <t>1964693045</t>
  </si>
  <si>
    <t>https://podminky.urs.cz/item/CS_URS_2021_02/28355322</t>
  </si>
  <si>
    <t>12+6,5+6,5+8,5+8,5+1,5+4,5</t>
  </si>
  <si>
    <t>10</t>
  </si>
  <si>
    <t>998713103</t>
  </si>
  <si>
    <t>Přesun hmot pro izolace tepelné stanovený z hmotnosti přesunovaného materiálu vodorovná dopravní vzdálenost do 50 m v objektech výšky přes 12 m do 24 m</t>
  </si>
  <si>
    <t>t</t>
  </si>
  <si>
    <t>-1997725650</t>
  </si>
  <si>
    <t>https://podminky.urs.cz/item/CS_URS_2021_02/998713103</t>
  </si>
  <si>
    <t>11</t>
  </si>
  <si>
    <t>998713181</t>
  </si>
  <si>
    <t>Přesun hmot pro izolace tepelné stanovený z hmotnosti přesunovaného materiálu Příplatek k cenám za přesun prováděný bez použití mechanizace pro jakoukoliv výšku objektu</t>
  </si>
  <si>
    <t>-517354191</t>
  </si>
  <si>
    <t>https://podminky.urs.cz/item/CS_URS_2021_02/998713181</t>
  </si>
  <si>
    <t>721</t>
  </si>
  <si>
    <t>Zdravotechnika - vnitřní kanalizace</t>
  </si>
  <si>
    <t>721171803</t>
  </si>
  <si>
    <t>Demontáž potrubí z novodurových trub odpadních nebo připojovacích do D 75</t>
  </si>
  <si>
    <t>-1300004698</t>
  </si>
  <si>
    <t>https://podminky.urs.cz/item/CS_URS_2021_02/721171803</t>
  </si>
  <si>
    <t>13</t>
  </si>
  <si>
    <t>721171808</t>
  </si>
  <si>
    <t>Demontáž potrubí z novodurových trub odpadních nebo připojovacích přes 75 do D 114</t>
  </si>
  <si>
    <t>-1426855709</t>
  </si>
  <si>
    <t>https://podminky.urs.cz/item/CS_URS_2021_02/721171808</t>
  </si>
  <si>
    <t>2,5</t>
  </si>
  <si>
    <t>14</t>
  </si>
  <si>
    <t>721171905</t>
  </si>
  <si>
    <t>Opravy odpadního potrubí plastového vsazení odbočky do potrubí DN 110</t>
  </si>
  <si>
    <t>kus</t>
  </si>
  <si>
    <t>1923067094</t>
  </si>
  <si>
    <t>https://podminky.urs.cz/item/CS_URS_2021_02/721171905</t>
  </si>
  <si>
    <t>28615553</t>
  </si>
  <si>
    <t>odbočka HTEA úhel 45° DN 110/75</t>
  </si>
  <si>
    <t>176071155</t>
  </si>
  <si>
    <t>https://podminky.urs.cz/item/CS_URS_2021_02/28615553</t>
  </si>
  <si>
    <t>28615625</t>
  </si>
  <si>
    <t>odbočka HTEA úhel 45° DN 110/110</t>
  </si>
  <si>
    <t>-1307180029</t>
  </si>
  <si>
    <t>https://podminky.urs.cz/item/CS_URS_2021_02/28615625</t>
  </si>
  <si>
    <t>17</t>
  </si>
  <si>
    <t>28615635</t>
  </si>
  <si>
    <t>redukce nesouosá HTR DN 50/40</t>
  </si>
  <si>
    <t>1348246649</t>
  </si>
  <si>
    <t>https://podminky.urs.cz/item/CS_URS_2021_02/28615635</t>
  </si>
  <si>
    <t>18</t>
  </si>
  <si>
    <t>28615634</t>
  </si>
  <si>
    <t>redukce nesouosá HTR DN 40/32</t>
  </si>
  <si>
    <t>-1850020473</t>
  </si>
  <si>
    <t>https://podminky.urs.cz/item/CS_URS_2021_02/28615634</t>
  </si>
  <si>
    <t>19</t>
  </si>
  <si>
    <t>28615573</t>
  </si>
  <si>
    <t>odbočka HTEA úhel 87° DN 110/75</t>
  </si>
  <si>
    <t>-1450132822</t>
  </si>
  <si>
    <t>https://podminky.urs.cz/item/CS_URS_2021_02/28615573</t>
  </si>
  <si>
    <t>20</t>
  </si>
  <si>
    <t>721171913</t>
  </si>
  <si>
    <t>Opravy odpadního potrubí plastového propojení dosavadního potrubí DN 50</t>
  </si>
  <si>
    <t>443142070</t>
  </si>
  <si>
    <t>https://podminky.urs.cz/item/CS_URS_2021_02/721171913</t>
  </si>
  <si>
    <t>721174004</t>
  </si>
  <si>
    <t>Potrubí z trub polypropylenových svodné (ležaté) DN 75</t>
  </si>
  <si>
    <t>1830703121</t>
  </si>
  <si>
    <t>https://podminky.urs.cz/item/CS_URS_2021_02/721174004</t>
  </si>
  <si>
    <t>1*1,2</t>
  </si>
  <si>
    <t>22</t>
  </si>
  <si>
    <t>721174005</t>
  </si>
  <si>
    <t>Potrubí z trub polypropylenových svodné (ležaté) DN 110</t>
  </si>
  <si>
    <t>-1953857828</t>
  </si>
  <si>
    <t>https://podminky.urs.cz/item/CS_URS_2021_02/721174005</t>
  </si>
  <si>
    <t>1,3*1,2</t>
  </si>
  <si>
    <t>23</t>
  </si>
  <si>
    <t>721174024</t>
  </si>
  <si>
    <t>Potrubí z trub polypropylenových odpadní (svislé) DN 75</t>
  </si>
  <si>
    <t>1763716170</t>
  </si>
  <si>
    <t>https://podminky.urs.cz/item/CS_URS_2021_02/721174024</t>
  </si>
  <si>
    <t>0,25*1,2</t>
  </si>
  <si>
    <t>0,5</t>
  </si>
  <si>
    <t>24</t>
  </si>
  <si>
    <t>721174025</t>
  </si>
  <si>
    <t>Potrubí z trub polypropylenových odpadní (svislé) DN 110</t>
  </si>
  <si>
    <t>1295944117</t>
  </si>
  <si>
    <t>https://podminky.urs.cz/item/CS_URS_2021_02/721174025</t>
  </si>
  <si>
    <t>3,3*1,2</t>
  </si>
  <si>
    <t>25</t>
  </si>
  <si>
    <t>721174041</t>
  </si>
  <si>
    <t>Potrubí z trub polypropylenových připojovací DN 32 dodávka + montáž, včetně tvarovek, objímek uchení</t>
  </si>
  <si>
    <t>711043984</t>
  </si>
  <si>
    <t>1,7*1,2</t>
  </si>
  <si>
    <t>26</t>
  </si>
  <si>
    <t>721174042</t>
  </si>
  <si>
    <t>Potrubí z trub polypropylenových připojovací DN 40</t>
  </si>
  <si>
    <t>874689291</t>
  </si>
  <si>
    <t>https://podminky.urs.cz/item/CS_URS_2021_02/721174042</t>
  </si>
  <si>
    <t>27</t>
  </si>
  <si>
    <t>721174043</t>
  </si>
  <si>
    <t>Potrubí z trub polypropylenových připojovací DN 50</t>
  </si>
  <si>
    <t>-1042994550</t>
  </si>
  <si>
    <t>https://podminky.urs.cz/item/CS_URS_2021_02/721174043</t>
  </si>
  <si>
    <t>3*1,2</t>
  </si>
  <si>
    <t>28</t>
  </si>
  <si>
    <t>721174044</t>
  </si>
  <si>
    <t>Potrubí z trub polypropylenových připojovací DN 75</t>
  </si>
  <si>
    <t>1014473493</t>
  </si>
  <si>
    <t>https://podminky.urs.cz/item/CS_URS_2021_02/721174044</t>
  </si>
  <si>
    <t>4,0</t>
  </si>
  <si>
    <t>29</t>
  </si>
  <si>
    <t>721174045</t>
  </si>
  <si>
    <t>Potrubí z trub polypropylenových připojovací DN 110</t>
  </si>
  <si>
    <t>2140348144</t>
  </si>
  <si>
    <t>https://podminky.urs.cz/item/CS_URS_2021_02/721174045</t>
  </si>
  <si>
    <t>0,7*1,2</t>
  </si>
  <si>
    <t>30</t>
  </si>
  <si>
    <t>721212127</t>
  </si>
  <si>
    <t>Odtokové sprchové žlaby se zápachovou uzávěrkou a krycím roštem délky 1000 mm</t>
  </si>
  <si>
    <t>-1466696385</t>
  </si>
  <si>
    <t>https://podminky.urs.cz/item/CS_URS_2021_02/721212127</t>
  </si>
  <si>
    <t>31</t>
  </si>
  <si>
    <t>721229111.1</t>
  </si>
  <si>
    <t>Zápachové uzávěrky montáž zápachových uzávěrek ostatních typů do DN 50</t>
  </si>
  <si>
    <t>1584600385</t>
  </si>
  <si>
    <t>https://podminky.urs.cz/item/CS_URS_2021_02/721229111.1</t>
  </si>
  <si>
    <t>zápachová uzávěrka odvod kondenzátu - podomítková</t>
  </si>
  <si>
    <t>HLE.HL138</t>
  </si>
  <si>
    <t>Podomítkový sifon ke klimatizačním jednotkám DN32 - 100x100mm</t>
  </si>
  <si>
    <t>725847822</t>
  </si>
  <si>
    <t>33</t>
  </si>
  <si>
    <t>721274103</t>
  </si>
  <si>
    <t>Ventily přivzdušňovací odpadních potrubí venkovní DN 110</t>
  </si>
  <si>
    <t>-378753281</t>
  </si>
  <si>
    <t>https://podminky.urs.cz/item/CS_URS_2021_02/721274103</t>
  </si>
  <si>
    <t>34</t>
  </si>
  <si>
    <t>721290823</t>
  </si>
  <si>
    <t>Vnitrostaveništní přemístění vybouraných (demontovaných) hmot vnitřní kanalizace vodorovně do 100 m v objektech výšky přes 12 do 24 m</t>
  </si>
  <si>
    <t>-1096973428</t>
  </si>
  <si>
    <t>https://podminky.urs.cz/item/CS_URS_2021_02/721290823</t>
  </si>
  <si>
    <t>0,015</t>
  </si>
  <si>
    <t>35</t>
  </si>
  <si>
    <t>998721103</t>
  </si>
  <si>
    <t>Přesun hmot pro vnitřní kanalizace stanovený z hmotnosti přesunovaného materiálu vodorovná dopravní vzdálenost do 50 m v objektech výšky přes 12 do 24 m</t>
  </si>
  <si>
    <t>-1124575107</t>
  </si>
  <si>
    <t>https://podminky.urs.cz/item/CS_URS_2021_02/998721103</t>
  </si>
  <si>
    <t>36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</si>
  <si>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</si>
  <si>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</si>
  <si>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-1954702031</t>
  </si>
  <si>
    <t>https://podminky.urs.cz/item/CS_URS_2021_02/998721181</t>
  </si>
  <si>
    <t>722</t>
  </si>
  <si>
    <t>Zdravotechnika - vnitřní vodovod</t>
  </si>
  <si>
    <t>37</t>
  </si>
  <si>
    <t>722170801</t>
  </si>
  <si>
    <t>Demontáž rozvodů vody z plastů do Ø 25 mm</t>
  </si>
  <si>
    <t>322109196</t>
  </si>
  <si>
    <t>https://podminky.urs.cz/item/CS_URS_2021_02/722170801</t>
  </si>
  <si>
    <t>38</t>
  </si>
  <si>
    <t>722170804</t>
  </si>
  <si>
    <t>Demontáž rozvodů vody z plastů přes 25 do Ø 50 mm</t>
  </si>
  <si>
    <t>542012535</t>
  </si>
  <si>
    <t>https://podminky.urs.cz/item/CS_URS_2021_02/722170804</t>
  </si>
  <si>
    <t>39</t>
  </si>
  <si>
    <t>722171913</t>
  </si>
  <si>
    <t>Odříznutí trubky nebo tvarovky u rozvodů vody z plastů D přes 20 do 25 mm</t>
  </si>
  <si>
    <t>2040587689</t>
  </si>
  <si>
    <t>https://podminky.urs.cz/item/CS_URS_2021_02/722171913</t>
  </si>
  <si>
    <t>40</t>
  </si>
  <si>
    <t>722171915</t>
  </si>
  <si>
    <t>Odříznutí trubky nebo tvarovky u rozvodů vody z plastů D přes 32 do 40 mm</t>
  </si>
  <si>
    <t>520452824</t>
  </si>
  <si>
    <t>https://podminky.urs.cz/item/CS_URS_2021_02/722171915</t>
  </si>
  <si>
    <t>41</t>
  </si>
  <si>
    <t>722171933</t>
  </si>
  <si>
    <t>Výměna trubky, tvarovky, vsazení odbočky na rozvodech vody z plastů D přes 20 do 25 mm</t>
  </si>
  <si>
    <t>-673292304</t>
  </si>
  <si>
    <t>https://podminky.urs.cz/item/CS_URS_2021_02/722171933</t>
  </si>
  <si>
    <t>0,742+0,371</t>
  </si>
  <si>
    <t>42</t>
  </si>
  <si>
    <t>28615138</t>
  </si>
  <si>
    <t>trubka vodovodní tlaková PPR řada PN 16 D 32mm dl 4m</t>
  </si>
  <si>
    <t>-1532582250</t>
  </si>
  <si>
    <t>https://podminky.urs.cz/item/CS_URS_2021_02/28615138</t>
  </si>
  <si>
    <t>0,3*1,2*2</t>
  </si>
  <si>
    <t>0,72*1,03 'Přepočtené koeficientem množství</t>
  </si>
  <si>
    <t>43</t>
  </si>
  <si>
    <t>28615133</t>
  </si>
  <si>
    <t>trubka vodovodní tlaková PPR řada PN 16 D 20mm dl 4m</t>
  </si>
  <si>
    <t>-428324904</t>
  </si>
  <si>
    <t>https://podminky.urs.cz/item/CS_URS_2021_02/28615133</t>
  </si>
  <si>
    <t>0,3*1,2</t>
  </si>
  <si>
    <t>0,36*1,03 'Přepočtené koeficientem množství</t>
  </si>
  <si>
    <t>44</t>
  </si>
  <si>
    <t>722175002.WVN.001</t>
  </si>
  <si>
    <t>Potrubí vodovodní plastové PP-RCT Wavin FIBER BASALT PLUS S 3,2 svar polyfúze D 20x2,8 mm</t>
  </si>
  <si>
    <t>-171206754</t>
  </si>
  <si>
    <t>(0,3+10)*1,2</t>
  </si>
  <si>
    <t>(12,5+12,3)*1,2</t>
  </si>
  <si>
    <t>42,5</t>
  </si>
  <si>
    <t>45</t>
  </si>
  <si>
    <t>722175003.WVN.001</t>
  </si>
  <si>
    <t>Potrubí vodovodní plastové PP-RCT Wavin FIBER BASALT PLUS S 3,2 svar polyfúze D 25x3,5 mm</t>
  </si>
  <si>
    <t>-834554128</t>
  </si>
  <si>
    <t>(4,8+8,1)*1,2</t>
  </si>
  <si>
    <t>(5,4+4,5)*1,2</t>
  </si>
  <si>
    <t>27,5</t>
  </si>
  <si>
    <t>46</t>
  </si>
  <si>
    <t>722175004.WVN.001</t>
  </si>
  <si>
    <t>Potrubí vodovodní plastové PP-RCT Wavin FIBER BASALT PLUS S 3,2 svar polyfúze D 32x4,4 mm</t>
  </si>
  <si>
    <t>1708302236</t>
  </si>
  <si>
    <t>47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</si>
  <si>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</si>
  <si>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</si>
  <si>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-1650119558</t>
  </si>
  <si>
    <t>https://podminky.urs.cz/item/CS_URS_2021_02/722181231</t>
  </si>
  <si>
    <t>STUDENÁ VODA</t>
  </si>
  <si>
    <t>10*1,2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</si>
  <si>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</si>
  <si>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</si>
  <si>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693018436</t>
  </si>
  <si>
    <t>https://podminky.urs.cz/item/CS_URS_2021_02/722181232</t>
  </si>
  <si>
    <t>8,1*1,2</t>
  </si>
  <si>
    <t>49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</si>
  <si>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</si>
  <si>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</si>
  <si>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814257716</t>
  </si>
  <si>
    <t>https://podminky.urs.cz/item/CS_URS_2021_02/722181251</t>
  </si>
  <si>
    <t>TEPLÁ VODA</t>
  </si>
  <si>
    <t>12,3*1,2</t>
  </si>
  <si>
    <t>50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</si>
  <si>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</si>
  <si>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</si>
  <si>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1183214621</t>
  </si>
  <si>
    <t>https://podminky.urs.cz/item/CS_URS_2021_02/722181252</t>
  </si>
  <si>
    <t>4,5*1,2</t>
  </si>
  <si>
    <t>5,5</t>
  </si>
  <si>
    <t>51</t>
  </si>
  <si>
    <t>722182011</t>
  </si>
  <si>
    <t>Podpůrný žlab pro potrubí průměru D 20</t>
  </si>
  <si>
    <t>-539390496</t>
  </si>
  <si>
    <t>https://podminky.urs.cz/item/CS_URS_2021_02/722182011</t>
  </si>
  <si>
    <t>52</t>
  </si>
  <si>
    <t>722182012</t>
  </si>
  <si>
    <t>Podpůrný žlab pro potrubí průměru D 25</t>
  </si>
  <si>
    <t>-1796958905</t>
  </si>
  <si>
    <t>https://podminky.urs.cz/item/CS_URS_2021_02/722182012</t>
  </si>
  <si>
    <t>(4,8+5,4)*1,2</t>
  </si>
  <si>
    <t>12,5</t>
  </si>
  <si>
    <t>53</t>
  </si>
  <si>
    <t>722182013</t>
  </si>
  <si>
    <t>Podpůrný žlab pro potrubí průměru D 32</t>
  </si>
  <si>
    <t>-357990182</t>
  </si>
  <si>
    <t>https://podminky.urs.cz/item/CS_URS_2021_02/722182013</t>
  </si>
  <si>
    <t>(7,1+7,01)*1,2</t>
  </si>
  <si>
    <t>17,0</t>
  </si>
  <si>
    <t>54</t>
  </si>
  <si>
    <t>722190401</t>
  </si>
  <si>
    <t>Zřízení přípojek na potrubí vyvedení a upevnění výpustek do DN 25</t>
  </si>
  <si>
    <t>-1719052371</t>
  </si>
  <si>
    <t>https://podminky.urs.cz/item/CS_URS_2021_02/722190401</t>
  </si>
  <si>
    <t>55</t>
  </si>
  <si>
    <t>722190901</t>
  </si>
  <si>
    <t>Opravy ostatní uzavření nebo otevření vodovodního potrubí při opravách včetně vypuštění a napuštění</t>
  </si>
  <si>
    <t>1212313061</t>
  </si>
  <si>
    <t>https://podminky.urs.cz/item/CS_URS_2021_02/722190901</t>
  </si>
  <si>
    <t>56</t>
  </si>
  <si>
    <t>722220111</t>
  </si>
  <si>
    <t>Armatury s jedním závitem nástěnky pro výtokový ventil G 1/2"</t>
  </si>
  <si>
    <t>2142496172</t>
  </si>
  <si>
    <t>https://podminky.urs.cz/item/CS_URS_2021_02/722220111</t>
  </si>
  <si>
    <t>2*2+1*2</t>
  </si>
  <si>
    <t>57</t>
  </si>
  <si>
    <t>722220121</t>
  </si>
  <si>
    <t>Armatury s jedním závitem nástěnky pro baterii G 1/2"</t>
  </si>
  <si>
    <t>pár</t>
  </si>
  <si>
    <t>1949751108</t>
  </si>
  <si>
    <t>https://podminky.urs.cz/item/CS_URS_2021_02/722220121</t>
  </si>
  <si>
    <t>58</t>
  </si>
  <si>
    <t>722232043</t>
  </si>
  <si>
    <t>Armatury se dvěma závity kulové kohouty PN 42 do 185 °C přímé vnitřní závit G 1/2"</t>
  </si>
  <si>
    <t>-1789983820</t>
  </si>
  <si>
    <t>https://podminky.urs.cz/item/CS_URS_2021_02/722232043</t>
  </si>
  <si>
    <t>59</t>
  </si>
  <si>
    <t>722232045</t>
  </si>
  <si>
    <t>Armatury se dvěma závity kulové kohouty PN 42 do 185 °C přímé vnitřní závit G 1"</t>
  </si>
  <si>
    <t>995862648</t>
  </si>
  <si>
    <t>https://podminky.urs.cz/item/CS_URS_2021_02/722232045</t>
  </si>
  <si>
    <t>60</t>
  </si>
  <si>
    <t>722290226</t>
  </si>
  <si>
    <t>Zkoušky, proplach a desinfekce vodovodního potrubí zkoušky těsnosti vodovodního potrubí závitového do DN 50</t>
  </si>
  <si>
    <t>-463433335</t>
  </si>
  <si>
    <t>https://podminky.urs.cz/item/CS_URS_2021_02/722290226</t>
  </si>
  <si>
    <t>TLAKOVÉ ZKOUŠKY POTRUBÍ</t>
  </si>
  <si>
    <t>42,5+27,5+17</t>
  </si>
  <si>
    <t>61</t>
  </si>
  <si>
    <t>722290234</t>
  </si>
  <si>
    <t>Zkoušky, proplach a desinfekce vodovodního potrubí proplach a desinfekce vodovodního potrubí do DN 80</t>
  </si>
  <si>
    <t>-1302043151</t>
  </si>
  <si>
    <t>https://podminky.urs.cz/item/CS_URS_2021_02/722290234</t>
  </si>
  <si>
    <t>Proplach a desinfekce potrubí po provedené montáži</t>
  </si>
  <si>
    <t>87</t>
  </si>
  <si>
    <t>62</t>
  </si>
  <si>
    <t>722290823</t>
  </si>
  <si>
    <t>Vnitrostaveništní přemístění vybouraných (demontovaných) hmot vnitřní vodovod vodorovně do 100 m v objektech výšky přes 12 do 24 m</t>
  </si>
  <si>
    <t>-311005400</t>
  </si>
  <si>
    <t>https://podminky.urs.cz/item/CS_URS_2021_02/722290823</t>
  </si>
  <si>
    <t>63</t>
  </si>
  <si>
    <t>998722103</t>
  </si>
  <si>
    <t>Přesun hmot pro vnitřní vodovod stanovený z hmotnosti přesunovaného materiálu vodorovná dopravní vzdálenost do 50 m v objektech výšky přes 12 do 24 m</t>
  </si>
  <si>
    <t>-1516259681</t>
  </si>
  <si>
    <t>https://podminky.urs.cz/item/CS_URS_2021_02/998722103</t>
  </si>
  <si>
    <t>64</t>
  </si>
  <si>
    <t>998722181</t>
  </si>
  <si>
    <t>Přesun hmot pro vnitřní vodovod stanovený z hmotnosti přesunovaného materiálu Příplatek k ceně za přesun prováděný bez použití mechanizace pro jakoukoliv výšku objektu</t>
  </si>
  <si>
    <t>1344782140</t>
  </si>
  <si>
    <t>https://podminky.urs.cz/item/CS_URS_2021_02/998722181</t>
  </si>
  <si>
    <t>725</t>
  </si>
  <si>
    <t>Zdravotechnika - zařizovací předměty</t>
  </si>
  <si>
    <t>65</t>
  </si>
  <si>
    <t>725119125.1</t>
  </si>
  <si>
    <t xml:space="preserve">Zařízení záchodů montáž klozetových mís závěsných </t>
  </si>
  <si>
    <t>-1415080161</t>
  </si>
  <si>
    <t xml:space="preserve">Montáž klozetových mís závěsných </t>
  </si>
  <si>
    <t xml:space="preserve">M.Č.5.04 </t>
  </si>
  <si>
    <t>66</t>
  </si>
  <si>
    <t>64236091.0</t>
  </si>
  <si>
    <t xml:space="preserve">WC závěsné včetně wc sedátka, závěsný bílý klozet 53 cm s technologií  (splachování bez oplachového kruhu)_x000D_
</t>
  </si>
  <si>
    <t>-549747143</t>
  </si>
  <si>
    <t>VIZ PŘÍLOHA TECHNICKÉ ZPRÁVY</t>
  </si>
  <si>
    <t>WC závěsné včetně wc sedátka, závěsný bílý klozet 53 cm s technologií  (splachování bez oplachového kruhu)</t>
  </si>
  <si>
    <t xml:space="preserve">disponuje skrytým upevněním. Nabízí taktéž snadnou údržbu a instalační sada je samozřejmě součástí balení. Pro úsporné splachování 3-4,5 litru.  </t>
  </si>
  <si>
    <t xml:space="preserve">WC prkénko z duroplastu se softclose (pomalé sklápění) v bílé barvě a délkou sedátka 43 cm. Panty z nerezu. Rozteč upevnění 15,5 cm.  </t>
  </si>
  <si>
    <t>67</t>
  </si>
  <si>
    <t>64236091.1</t>
  </si>
  <si>
    <t>Ovládací tlačítko na dvě vody - chromované</t>
  </si>
  <si>
    <t>382584340</t>
  </si>
  <si>
    <t>68</t>
  </si>
  <si>
    <t>725210821</t>
  </si>
  <si>
    <t>Demontáž umyvadel bez výtokových armatur umyvadel</t>
  </si>
  <si>
    <t>soubor</t>
  </si>
  <si>
    <t>-2133850677</t>
  </si>
  <si>
    <t>https://podminky.urs.cz/item/CS_URS_2021_02/725210821</t>
  </si>
  <si>
    <t>69</t>
  </si>
  <si>
    <t>725219102.1</t>
  </si>
  <si>
    <t xml:space="preserve">Umyvadla montáž umyvadel ostatních typů </t>
  </si>
  <si>
    <t>-1333835482</t>
  </si>
  <si>
    <t>M.Č.5.02,  M.Č.5.04</t>
  </si>
  <si>
    <t>70</t>
  </si>
  <si>
    <t>64211005,1</t>
  </si>
  <si>
    <t>Umyvadlo bílé keramické obdélníkového tvaru 650*450*150mm s otvorem pro baterii</t>
  </si>
  <si>
    <t>-1792795617</t>
  </si>
  <si>
    <t xml:space="preserve">Pro snadnější údržbu doporučujeme umyvadlo objednat se speciálně vyvinutou povrchovou úpravou keramiky perla,která prodlužuje životnost. </t>
  </si>
  <si>
    <t xml:space="preserve">M.Č.5.02, M.Č.5.04, </t>
  </si>
  <si>
    <t>71</t>
  </si>
  <si>
    <t>725229103.1</t>
  </si>
  <si>
    <t>Vany bez výtokových armatur montáž van se zápachovou uzávěrkou akrylátových</t>
  </si>
  <si>
    <t>-2076765206</t>
  </si>
  <si>
    <t>Dodávka a montáž porodní vány - rozpočet technologie</t>
  </si>
  <si>
    <t>montáž dětské vaničky včetně z.u, a baterie - dodávka vaničky, sifonu a baterie - rozpočet interiér</t>
  </si>
  <si>
    <t>72</t>
  </si>
  <si>
    <t>725310821</t>
  </si>
  <si>
    <t>Demontáž dřezů jednodílných bez výtokových armatur na konzolách</t>
  </si>
  <si>
    <t>1437304812</t>
  </si>
  <si>
    <t>https://podminky.urs.cz/item/CS_URS_2021_02/725310821</t>
  </si>
  <si>
    <t>73</t>
  </si>
  <si>
    <t>725310823</t>
  </si>
  <si>
    <t>Demontáž dřezů jednodílných bez výtokových armatur vestavěných v kuchyňských sestavách</t>
  </si>
  <si>
    <t>-2014580139</t>
  </si>
  <si>
    <t>https://podminky.urs.cz/item/CS_URS_2021_02/725310823</t>
  </si>
  <si>
    <t>74</t>
  </si>
  <si>
    <t>725319111.1</t>
  </si>
  <si>
    <t>Dřezy bez výtokových armatur montáž dřezů ostatních typů</t>
  </si>
  <si>
    <t>1855501145</t>
  </si>
  <si>
    <t xml:space="preserve">Montáž dřezu, zápachové uzávěrky,dřezové baterie v kuchyňské lince , dodávka dřezu, sifonu a baterie  v části rozpočtu interiéru </t>
  </si>
  <si>
    <t>75</t>
  </si>
  <si>
    <t>725330820</t>
  </si>
  <si>
    <t>Demontáž výlevek bez výtokových armatur a bez nádrže a splachovacího potrubí diturvitových</t>
  </si>
  <si>
    <t>1898610837</t>
  </si>
  <si>
    <t>https://podminky.urs.cz/item/CS_URS_2021_02/725330820</t>
  </si>
  <si>
    <t>76</t>
  </si>
  <si>
    <t>725590813</t>
  </si>
  <si>
    <t>Vnitrostaveništní přemístění vybouraných (demontovaných) hmot zařizovacích předmětů vodorovně do 100 m v objektech výšky přes 12 do 24 m</t>
  </si>
  <si>
    <t>-1563612278</t>
  </si>
  <si>
    <t>https://podminky.urs.cz/item/CS_URS_2021_02/725590813</t>
  </si>
  <si>
    <t>0,108</t>
  </si>
  <si>
    <t>77</t>
  </si>
  <si>
    <t>725813111</t>
  </si>
  <si>
    <t>Ventily rohové bez připojovací trubičky nebo flexi hadičky G 1/2"</t>
  </si>
  <si>
    <t>925447782</t>
  </si>
  <si>
    <t>https://podminky.urs.cz/item/CS_URS_2021_02/725813111</t>
  </si>
  <si>
    <t>78</t>
  </si>
  <si>
    <t>725813112</t>
  </si>
  <si>
    <t>Ventily rohové bez připojovací trubičky nebo flexi hadičky pračkové G 3/4"</t>
  </si>
  <si>
    <t>-956378079</t>
  </si>
  <si>
    <t>https://podminky.urs.cz/item/CS_URS_2021_02/725813112</t>
  </si>
  <si>
    <t>pro vanu</t>
  </si>
  <si>
    <t>79</t>
  </si>
  <si>
    <t>725820801</t>
  </si>
  <si>
    <t>Demontáž baterií nástěnných do G 3/4</t>
  </si>
  <si>
    <t>1274130624</t>
  </si>
  <si>
    <t>https://podminky.urs.cz/item/CS_URS_2021_02/725820801</t>
  </si>
  <si>
    <t>80</t>
  </si>
  <si>
    <t>725820802</t>
  </si>
  <si>
    <t>Demontáž baterií stojánkových do 1 otvoru</t>
  </si>
  <si>
    <t>358047879</t>
  </si>
  <si>
    <t>https://podminky.urs.cz/item/CS_URS_2021_02/725820802</t>
  </si>
  <si>
    <t>81</t>
  </si>
  <si>
    <t>725829131</t>
  </si>
  <si>
    <t>Baterie umyvadlové montáž ostatních typů stojánkových G 1/2"</t>
  </si>
  <si>
    <t>869649417</t>
  </si>
  <si>
    <t>https://podminky.urs.cz/item/CS_URS_2021_02/725829131</t>
  </si>
  <si>
    <t xml:space="preserve">M.Č.5.02,  M.Č.5.04, </t>
  </si>
  <si>
    <t>82</t>
  </si>
  <si>
    <t>55144006.11</t>
  </si>
  <si>
    <t>Umyvadlová stojánková páková baterie s odtokovou soupravou a lékařskou pákou</t>
  </si>
  <si>
    <t>-1683744089</t>
  </si>
  <si>
    <t>M.Č.5.02</t>
  </si>
  <si>
    <t>jednootvorová montáž</t>
  </si>
  <si>
    <t xml:space="preserve">klinická páka </t>
  </si>
  <si>
    <t>výška baterie 200 mm</t>
  </si>
  <si>
    <t>průtok 7 l/min při tlaku 3 bar</t>
  </si>
  <si>
    <t>perlátor M 24x1</t>
  </si>
  <si>
    <t>keramická kartuše s omezením maximální teploty vody</t>
  </si>
  <si>
    <t>odpadová souprava G 1 1/4</t>
  </si>
  <si>
    <t>flexibilní přípojky G 3/8</t>
  </si>
  <si>
    <t>rychlomontážní systém</t>
  </si>
  <si>
    <t>83</t>
  </si>
  <si>
    <t>55144047.11</t>
  </si>
  <si>
    <t>Umyvadlová stojánková páková baterie s odtokovou soupravou</t>
  </si>
  <si>
    <t>-1372630095</t>
  </si>
  <si>
    <t xml:space="preserve">M.Č.5.04, </t>
  </si>
  <si>
    <t>výška baterie 160 mm</t>
  </si>
  <si>
    <t>keramická kartuše s možností omezení maximální teploty vody</t>
  </si>
  <si>
    <t>84</t>
  </si>
  <si>
    <t>725849411</t>
  </si>
  <si>
    <t>Baterie sprchové montáž nástěnných baterií s nastavitelnou výškou sprchy</t>
  </si>
  <si>
    <t>-1356142514</t>
  </si>
  <si>
    <t>https://podminky.urs.cz/item/CS_URS_2021_02/725849411</t>
  </si>
  <si>
    <t>85</t>
  </si>
  <si>
    <t>55145537.11</t>
  </si>
  <si>
    <t>Sprchová páková baterie</t>
  </si>
  <si>
    <t>-1520453687</t>
  </si>
  <si>
    <t>nástěnná montáž</t>
  </si>
  <si>
    <t>sprchový vývod G 1/2</t>
  </si>
  <si>
    <t>S - přípojka</t>
  </si>
  <si>
    <t>zabezpečeno proti zpětnému nasátí vody</t>
  </si>
  <si>
    <t>86</t>
  </si>
  <si>
    <t>55145002.11</t>
  </si>
  <si>
    <t>Sprchový set, 3 proudy, bez baterie</t>
  </si>
  <si>
    <t>sada</t>
  </si>
  <si>
    <t>1496366176</t>
  </si>
  <si>
    <t>provedení chrom</t>
  </si>
  <si>
    <t>délka sprchové tyče 600 mm</t>
  </si>
  <si>
    <t>průměr tyče Ø 23 mm</t>
  </si>
  <si>
    <t>s posuvným držákem</t>
  </si>
  <si>
    <t xml:space="preserve"> ruční sprcha DN 15</t>
  </si>
  <si>
    <t>průměr ruční sprchy 96 mm</t>
  </si>
  <si>
    <t>průtok 13 l/min (Booster) / 10 l/min (Smooth) / 15 l/min (Volumen) při 3 bar</t>
  </si>
  <si>
    <t>s rychlým čištěním vápenatých usazenin</t>
  </si>
  <si>
    <t>sprchová hadice G 1/2 x G 1/2, délka 1600 mm</t>
  </si>
  <si>
    <t>obalená umělou hmotou</t>
  </si>
  <si>
    <t>s kónickými matkami a kovovým efektem</t>
  </si>
  <si>
    <t>725860811</t>
  </si>
  <si>
    <t>Demontáž zápachových uzávěrek pro zařizovací předměty jednoduchých</t>
  </si>
  <si>
    <t>-201429686</t>
  </si>
  <si>
    <t>https://podminky.urs.cz/item/CS_URS_2021_02/725860811</t>
  </si>
  <si>
    <t>88</t>
  </si>
  <si>
    <t>725869101</t>
  </si>
  <si>
    <t>Zápachové uzávěrky zařizovacích předmětů montáž zápachových uzávěrek umyvadlových do DN 40</t>
  </si>
  <si>
    <t>1380627417</t>
  </si>
  <si>
    <t>https://podminky.urs.cz/item/CS_URS_2021_02/725869101</t>
  </si>
  <si>
    <t>M.Č.5.02,  M.Č.5.04,</t>
  </si>
  <si>
    <t>89</t>
  </si>
  <si>
    <t>55161322.11</t>
  </si>
  <si>
    <t>Umyvadlový sifon G5/4" x DN32, ABS, chrom</t>
  </si>
  <si>
    <t>189253752</t>
  </si>
  <si>
    <t>90</t>
  </si>
  <si>
    <t>725980122</t>
  </si>
  <si>
    <t>Dvířka min rozměr 15/20 cm - do stěny ( v obkladu na magnet )</t>
  </si>
  <si>
    <t>-20641898</t>
  </si>
  <si>
    <t>https://podminky.urs.cz/item/CS_URS_2021_02/725980122</t>
  </si>
  <si>
    <t>Dvířka  min rozměr 15/30 cm - do stěny ( v obkladu na magnet )</t>
  </si>
  <si>
    <t>91</t>
  </si>
  <si>
    <t>725980122.1</t>
  </si>
  <si>
    <t>Dvířka min rozměr 20/20 cm - protipožární manžety kontrola</t>
  </si>
  <si>
    <t>-78512412</t>
  </si>
  <si>
    <t xml:space="preserve">Dvířka  min rozměr 20/20 cm </t>
  </si>
  <si>
    <t>protipožární manžety</t>
  </si>
  <si>
    <t>4.NP</t>
  </si>
  <si>
    <t>92</t>
  </si>
  <si>
    <t>7259801222.1</t>
  </si>
  <si>
    <t>Mřížka nerezová pro přivzdušňovací hlavici 200 x200 mm dodávka + montáž</t>
  </si>
  <si>
    <t>688255714</t>
  </si>
  <si>
    <t>93</t>
  </si>
  <si>
    <t>998725103</t>
  </si>
  <si>
    <t>Přesun hmot pro zařizovací předměty stanovený z hmotnosti přesunovaného materiálu vodorovná dopravní vzdálenost do 50 m v objektech výšky přes 12 do 24 m</t>
  </si>
  <si>
    <t>-1162360595</t>
  </si>
  <si>
    <t>https://podminky.urs.cz/item/CS_URS_2021_02/998725103</t>
  </si>
  <si>
    <t>94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</si>
  <si>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</si>
  <si>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</si>
  <si>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-1435682189</t>
  </si>
  <si>
    <t>https://podminky.urs.cz/item/CS_URS_2021_02/998725181</t>
  </si>
  <si>
    <t>726</t>
  </si>
  <si>
    <t>Zdravotechnika - předstěnové instalace</t>
  </si>
  <si>
    <t>95</t>
  </si>
  <si>
    <t>726131001</t>
  </si>
  <si>
    <t>Předstěnové instalační systémy do lehkých stěn s kovovou konstrukcí pro umyvadla stavební výšky do 1120 mm se stojánkovou baterií</t>
  </si>
  <si>
    <t>1609226934</t>
  </si>
  <si>
    <t>https://podminky.urs.cz/item/CS_URS_2021_02/726131001</t>
  </si>
  <si>
    <t>96</t>
  </si>
  <si>
    <t>726131041</t>
  </si>
  <si>
    <t>Předstěnové instalační systémy do lehkých stěn s kovovou konstrukcí pro závěsné klozety ovládání zepředu, stavební výšky 1120 mm</t>
  </si>
  <si>
    <t>235427086</t>
  </si>
  <si>
    <t>https://podminky.urs.cz/item/CS_URS_2021_02/726131041</t>
  </si>
  <si>
    <t>97</t>
  </si>
  <si>
    <t>726191001</t>
  </si>
  <si>
    <t>Ostatní příslušenství instalačních systémů zvukoizolační souprava pro WC a bidet</t>
  </si>
  <si>
    <t>679747412</t>
  </si>
  <si>
    <t>https://podminky.urs.cz/item/CS_URS_2021_02/726191001</t>
  </si>
  <si>
    <t>98</t>
  </si>
  <si>
    <t>726191002</t>
  </si>
  <si>
    <t>Ostatní příslušenství instalačních systémů souprava pro předstěnovou montáž</t>
  </si>
  <si>
    <t>862515991</t>
  </si>
  <si>
    <t>https://podminky.urs.cz/item/CS_URS_2021_02/726191002</t>
  </si>
  <si>
    <t>2+1</t>
  </si>
  <si>
    <t>99</t>
  </si>
  <si>
    <t>998726113</t>
  </si>
  <si>
    <t>Přesun hmot pro instalační prefabrikáty stanovený z hmotnosti přesunovaného materiálu vodorovná dopravní vzdálenost do 50 m v objektech výšky přes 12 m do 24 m</t>
  </si>
  <si>
    <t>-511273976</t>
  </si>
  <si>
    <t>https://podminky.urs.cz/item/CS_URS_2021_02/998726113</t>
  </si>
  <si>
    <t>100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</si>
  <si>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</si>
  <si>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</si>
  <si>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-1065646765</t>
  </si>
  <si>
    <t>https://podminky.urs.cz/item/CS_URS_2021_02/998726181</t>
  </si>
  <si>
    <t>727</t>
  </si>
  <si>
    <t>Zdravotechnika - požární ochrana</t>
  </si>
  <si>
    <t>101</t>
  </si>
  <si>
    <t>727212101</t>
  </si>
  <si>
    <t>Protipožární trubní ucpávky plastového potrubí prostup stěnou tloušťky 100 mm požární odolnost EI 90 D 20</t>
  </si>
  <si>
    <t>-1378474213</t>
  </si>
  <si>
    <t>https://podminky.urs.cz/item/CS_URS_2021_02/727212101</t>
  </si>
  <si>
    <t>102</t>
  </si>
  <si>
    <t>727212103</t>
  </si>
  <si>
    <t>Protipožární trubní ucpávky plastového potrubí prostup stěnou tloušťky 100 mm požární odolnost EI 90 D 32</t>
  </si>
  <si>
    <t>-96034524</t>
  </si>
  <si>
    <t>https://podminky.urs.cz/item/CS_URS_2021_02/727212103</t>
  </si>
  <si>
    <t>103</t>
  </si>
  <si>
    <t>727223123</t>
  </si>
  <si>
    <t>Protipožární ochranné manžety plastového potrubí prostup stropem tloušťky 150 mm požární odolnost EI 90-120 D 50</t>
  </si>
  <si>
    <t>278107546</t>
  </si>
  <si>
    <t>https://podminky.urs.cz/item/CS_URS_2021_02/727223123</t>
  </si>
  <si>
    <t>104</t>
  </si>
  <si>
    <t>727223127</t>
  </si>
  <si>
    <t>Protipožární ochranné manžety plastového potrubí prostup stropem tloušťky 150 mm požární odolnost EI 90-120 D 110</t>
  </si>
  <si>
    <t>-807255509</t>
  </si>
  <si>
    <t>https://podminky.urs.cz/item/CS_URS_2021_02/727223127</t>
  </si>
  <si>
    <t>HZS</t>
  </si>
  <si>
    <t>Hodinové zúčtovací sazby</t>
  </si>
  <si>
    <t>105</t>
  </si>
  <si>
    <t>HZS1301</t>
  </si>
  <si>
    <t>Hodinové zúčtovací sazby profesí HSV provádění konstrukcí zedník</t>
  </si>
  <si>
    <t>hod</t>
  </si>
  <si>
    <t>512</t>
  </si>
  <si>
    <t>-1478456786</t>
  </si>
  <si>
    <t>https://podminky.urs.cz/item/CS_URS_2021_02/HZS1301</t>
  </si>
  <si>
    <t>N00</t>
  </si>
  <si>
    <t>Související práce</t>
  </si>
  <si>
    <t>N01</t>
  </si>
  <si>
    <t>Nepojmenovaný díl</t>
  </si>
  <si>
    <t>106</t>
  </si>
  <si>
    <t>9100001.113</t>
  </si>
  <si>
    <t>Uchycení zavěšených potrubí - konzoly dodávka + montáž</t>
  </si>
  <si>
    <t>1675145453</t>
  </si>
  <si>
    <t>107</t>
  </si>
  <si>
    <t>9100001.115</t>
  </si>
  <si>
    <t>Stavební výpomoc - řezání drážek</t>
  </si>
  <si>
    <t>690139681</t>
  </si>
  <si>
    <t>108</t>
  </si>
  <si>
    <t>9100001.116</t>
  </si>
  <si>
    <t>pomocné lešení</t>
  </si>
  <si>
    <t>-402035185</t>
  </si>
  <si>
    <t>109</t>
  </si>
  <si>
    <t>9100001.117</t>
  </si>
  <si>
    <t>jádrové vrtání přes strop do d 200 mm</t>
  </si>
  <si>
    <t>375481163</t>
  </si>
  <si>
    <t>110</t>
  </si>
  <si>
    <t>999998.13</t>
  </si>
  <si>
    <t>Označení stoupaček , odboček v podhledech rozvodu vody štítky u armatur (studená voda, požar. vodovodu)</t>
  </si>
  <si>
    <t>142006246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</si>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</sst>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1808" TargetMode="External"/><Relationship Id="rId18" Type="http://schemas.openxmlformats.org/officeDocument/2006/relationships/hyperlink" Target="https://podminky.urs.cz/item/CS_URS_2021_02/28615634" TargetMode="External"/><Relationship Id="rId26" Type="http://schemas.openxmlformats.org/officeDocument/2006/relationships/hyperlink" Target="https://podminky.urs.cz/item/CS_URS_2021_02/721174043" TargetMode="External"/><Relationship Id="rId39" Type="http://schemas.openxmlformats.org/officeDocument/2006/relationships/hyperlink" Target="https://podminky.urs.cz/item/CS_URS_2021_02/722171933" TargetMode="External"/><Relationship Id="rId21" Type="http://schemas.openxmlformats.org/officeDocument/2006/relationships/hyperlink" Target="https://podminky.urs.cz/item/CS_URS_2021_02/721174004" TargetMode="External"/><Relationship Id="rId34" Type="http://schemas.openxmlformats.org/officeDocument/2006/relationships/hyperlink" Target="https://podminky.urs.cz/item/CS_URS_2021_02/998721181" TargetMode="External"/><Relationship Id="rId42" Type="http://schemas.openxmlformats.org/officeDocument/2006/relationships/hyperlink" Target="https://podminky.urs.cz/item/CS_URS_2021_02/722181231" TargetMode="External"/><Relationship Id="rId47" Type="http://schemas.openxmlformats.org/officeDocument/2006/relationships/hyperlink" Target="https://podminky.urs.cz/item/CS_URS_2021_02/722182012" TargetMode="External"/><Relationship Id="rId50" Type="http://schemas.openxmlformats.org/officeDocument/2006/relationships/hyperlink" Target="https://podminky.urs.cz/item/CS_URS_2021_02/722190901" TargetMode="External"/><Relationship Id="rId55" Type="http://schemas.openxmlformats.org/officeDocument/2006/relationships/hyperlink" Target="https://podminky.urs.cz/item/CS_URS_2021_02/722290226" TargetMode="External"/><Relationship Id="rId63" Type="http://schemas.openxmlformats.org/officeDocument/2006/relationships/hyperlink" Target="https://podminky.urs.cz/item/CS_URS_2021_02/725330820" TargetMode="External"/><Relationship Id="rId68" Type="http://schemas.openxmlformats.org/officeDocument/2006/relationships/hyperlink" Target="https://podminky.urs.cz/item/CS_URS_2021_02/725820802" TargetMode="External"/><Relationship Id="rId76" Type="http://schemas.openxmlformats.org/officeDocument/2006/relationships/hyperlink" Target="https://podminky.urs.cz/item/CS_URS_2021_02/726131001" TargetMode="External"/><Relationship Id="rId84" Type="http://schemas.openxmlformats.org/officeDocument/2006/relationships/hyperlink" Target="https://podminky.urs.cz/item/CS_URS_2021_02/727223123" TargetMode="External"/><Relationship Id="rId7" Type="http://schemas.openxmlformats.org/officeDocument/2006/relationships/hyperlink" Target="https://podminky.urs.cz/item/CS_URS_2021_02/63154032" TargetMode="External"/><Relationship Id="rId71" Type="http://schemas.openxmlformats.org/officeDocument/2006/relationships/hyperlink" Target="https://podminky.urs.cz/item/CS_URS_2021_02/725860811" TargetMode="External"/><Relationship Id="rId2" Type="http://schemas.openxmlformats.org/officeDocument/2006/relationships/hyperlink" Target="https://podminky.urs.cz/item/CS_URS_2021_02/63154530" TargetMode="External"/><Relationship Id="rId16" Type="http://schemas.openxmlformats.org/officeDocument/2006/relationships/hyperlink" Target="https://podminky.urs.cz/item/CS_URS_2021_02/28615625" TargetMode="External"/><Relationship Id="rId29" Type="http://schemas.openxmlformats.org/officeDocument/2006/relationships/hyperlink" Target="https://podminky.urs.cz/item/CS_URS_2021_02/721212127" TargetMode="External"/><Relationship Id="rId11" Type="http://schemas.openxmlformats.org/officeDocument/2006/relationships/hyperlink" Target="https://podminky.urs.cz/item/CS_URS_2021_02/998713181" TargetMode="External"/><Relationship Id="rId24" Type="http://schemas.openxmlformats.org/officeDocument/2006/relationships/hyperlink" Target="https://podminky.urs.cz/item/CS_URS_2021_02/721174025" TargetMode="External"/><Relationship Id="rId32" Type="http://schemas.openxmlformats.org/officeDocument/2006/relationships/hyperlink" Target="https://podminky.urs.cz/item/CS_URS_2021_02/721290823" TargetMode="External"/><Relationship Id="rId37" Type="http://schemas.openxmlformats.org/officeDocument/2006/relationships/hyperlink" Target="https://podminky.urs.cz/item/CS_URS_2021_02/722171913" TargetMode="External"/><Relationship Id="rId40" Type="http://schemas.openxmlformats.org/officeDocument/2006/relationships/hyperlink" Target="https://podminky.urs.cz/item/CS_URS_2021_02/28615138" TargetMode="External"/><Relationship Id="rId45" Type="http://schemas.openxmlformats.org/officeDocument/2006/relationships/hyperlink" Target="https://podminky.urs.cz/item/CS_URS_2021_02/722181252" TargetMode="External"/><Relationship Id="rId53" Type="http://schemas.openxmlformats.org/officeDocument/2006/relationships/hyperlink" Target="https://podminky.urs.cz/item/CS_URS_2021_02/722232043" TargetMode="External"/><Relationship Id="rId58" Type="http://schemas.openxmlformats.org/officeDocument/2006/relationships/hyperlink" Target="https://podminky.urs.cz/item/CS_URS_2021_02/998722103" TargetMode="External"/><Relationship Id="rId66" Type="http://schemas.openxmlformats.org/officeDocument/2006/relationships/hyperlink" Target="https://podminky.urs.cz/item/CS_URS_2021_02/725813112" TargetMode="External"/><Relationship Id="rId74" Type="http://schemas.openxmlformats.org/officeDocument/2006/relationships/hyperlink" Target="https://podminky.urs.cz/item/CS_URS_2021_02/998725103" TargetMode="External"/><Relationship Id="rId79" Type="http://schemas.openxmlformats.org/officeDocument/2006/relationships/hyperlink" Target="https://podminky.urs.cz/item/CS_URS_2021_02/726191002" TargetMode="External"/><Relationship Id="rId87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63154006" TargetMode="External"/><Relationship Id="rId61" Type="http://schemas.openxmlformats.org/officeDocument/2006/relationships/hyperlink" Target="https://podminky.urs.cz/item/CS_URS_2021_02/725310821" TargetMode="External"/><Relationship Id="rId82" Type="http://schemas.openxmlformats.org/officeDocument/2006/relationships/hyperlink" Target="https://podminky.urs.cz/item/CS_URS_2021_02/727212101" TargetMode="External"/><Relationship Id="rId19" Type="http://schemas.openxmlformats.org/officeDocument/2006/relationships/hyperlink" Target="https://podminky.urs.cz/item/CS_URS_2021_02/28615573" TargetMode="External"/><Relationship Id="rId4" Type="http://schemas.openxmlformats.org/officeDocument/2006/relationships/hyperlink" Target="https://podminky.urs.cz/item/CS_URS_2021_02/63154531" TargetMode="External"/><Relationship Id="rId9" Type="http://schemas.openxmlformats.org/officeDocument/2006/relationships/hyperlink" Target="https://podminky.urs.cz/item/CS_URS_2021_02/28355322" TargetMode="External"/><Relationship Id="rId14" Type="http://schemas.openxmlformats.org/officeDocument/2006/relationships/hyperlink" Target="https://podminky.urs.cz/item/CS_URS_2021_02/721171905" TargetMode="External"/><Relationship Id="rId22" Type="http://schemas.openxmlformats.org/officeDocument/2006/relationships/hyperlink" Target="https://podminky.urs.cz/item/CS_URS_2021_02/721174005" TargetMode="External"/><Relationship Id="rId27" Type="http://schemas.openxmlformats.org/officeDocument/2006/relationships/hyperlink" Target="https://podminky.urs.cz/item/CS_URS_2021_02/721174044" TargetMode="External"/><Relationship Id="rId30" Type="http://schemas.openxmlformats.org/officeDocument/2006/relationships/hyperlink" Target="https://podminky.urs.cz/item/CS_URS_2021_02/721229111.1" TargetMode="External"/><Relationship Id="rId35" Type="http://schemas.openxmlformats.org/officeDocument/2006/relationships/hyperlink" Target="https://podminky.urs.cz/item/CS_URS_2021_02/722170801" TargetMode="External"/><Relationship Id="rId43" Type="http://schemas.openxmlformats.org/officeDocument/2006/relationships/hyperlink" Target="https://podminky.urs.cz/item/CS_URS_2021_02/722181232" TargetMode="External"/><Relationship Id="rId48" Type="http://schemas.openxmlformats.org/officeDocument/2006/relationships/hyperlink" Target="https://podminky.urs.cz/item/CS_URS_2021_02/722182013" TargetMode="External"/><Relationship Id="rId56" Type="http://schemas.openxmlformats.org/officeDocument/2006/relationships/hyperlink" Target="https://podminky.urs.cz/item/CS_URS_2021_02/722290234" TargetMode="External"/><Relationship Id="rId64" Type="http://schemas.openxmlformats.org/officeDocument/2006/relationships/hyperlink" Target="https://podminky.urs.cz/item/CS_URS_2021_02/725590813" TargetMode="External"/><Relationship Id="rId69" Type="http://schemas.openxmlformats.org/officeDocument/2006/relationships/hyperlink" Target="https://podminky.urs.cz/item/CS_URS_2021_02/725829131" TargetMode="External"/><Relationship Id="rId77" Type="http://schemas.openxmlformats.org/officeDocument/2006/relationships/hyperlink" Target="https://podminky.urs.cz/item/CS_URS_2021_02/726131041" TargetMode="External"/><Relationship Id="rId8" Type="http://schemas.openxmlformats.org/officeDocument/2006/relationships/hyperlink" Target="https://podminky.urs.cz/item/CS_URS_2021_02/63154035" TargetMode="External"/><Relationship Id="rId51" Type="http://schemas.openxmlformats.org/officeDocument/2006/relationships/hyperlink" Target="https://podminky.urs.cz/item/CS_URS_2021_02/722220111" TargetMode="External"/><Relationship Id="rId72" Type="http://schemas.openxmlformats.org/officeDocument/2006/relationships/hyperlink" Target="https://podminky.urs.cz/item/CS_URS_2021_02/725869101" TargetMode="External"/><Relationship Id="rId80" Type="http://schemas.openxmlformats.org/officeDocument/2006/relationships/hyperlink" Target="https://podminky.urs.cz/item/CS_URS_2021_02/998726113" TargetMode="External"/><Relationship Id="rId85" Type="http://schemas.openxmlformats.org/officeDocument/2006/relationships/hyperlink" Target="https://podminky.urs.cz/item/CS_URS_2021_02/727223127" TargetMode="External"/><Relationship Id="rId3" Type="http://schemas.openxmlformats.org/officeDocument/2006/relationships/hyperlink" Target="https://podminky.urs.cz/item/CS_URS_2021_02/63154005" TargetMode="External"/><Relationship Id="rId12" Type="http://schemas.openxmlformats.org/officeDocument/2006/relationships/hyperlink" Target="https://podminky.urs.cz/item/CS_URS_2021_02/721171803" TargetMode="External"/><Relationship Id="rId17" Type="http://schemas.openxmlformats.org/officeDocument/2006/relationships/hyperlink" Target="https://podminky.urs.cz/item/CS_URS_2021_02/28615635" TargetMode="External"/><Relationship Id="rId25" Type="http://schemas.openxmlformats.org/officeDocument/2006/relationships/hyperlink" Target="https://podminky.urs.cz/item/CS_URS_2021_02/721174042" TargetMode="External"/><Relationship Id="rId33" Type="http://schemas.openxmlformats.org/officeDocument/2006/relationships/hyperlink" Target="https://podminky.urs.cz/item/CS_URS_2021_02/998721103" TargetMode="External"/><Relationship Id="rId38" Type="http://schemas.openxmlformats.org/officeDocument/2006/relationships/hyperlink" Target="https://podminky.urs.cz/item/CS_URS_2021_02/722171915" TargetMode="External"/><Relationship Id="rId46" Type="http://schemas.openxmlformats.org/officeDocument/2006/relationships/hyperlink" Target="https://podminky.urs.cz/item/CS_URS_2021_02/722182011" TargetMode="External"/><Relationship Id="rId59" Type="http://schemas.openxmlformats.org/officeDocument/2006/relationships/hyperlink" Target="https://podminky.urs.cz/item/CS_URS_2021_02/998722181" TargetMode="External"/><Relationship Id="rId67" Type="http://schemas.openxmlformats.org/officeDocument/2006/relationships/hyperlink" Target="https://podminky.urs.cz/item/CS_URS_2021_02/725820801" TargetMode="External"/><Relationship Id="rId20" Type="http://schemas.openxmlformats.org/officeDocument/2006/relationships/hyperlink" Target="https://podminky.urs.cz/item/CS_URS_2021_02/721171913" TargetMode="External"/><Relationship Id="rId41" Type="http://schemas.openxmlformats.org/officeDocument/2006/relationships/hyperlink" Target="https://podminky.urs.cz/item/CS_URS_2021_02/28615133" TargetMode="External"/><Relationship Id="rId54" Type="http://schemas.openxmlformats.org/officeDocument/2006/relationships/hyperlink" Target="https://podminky.urs.cz/item/CS_URS_2021_02/722232045" TargetMode="External"/><Relationship Id="rId62" Type="http://schemas.openxmlformats.org/officeDocument/2006/relationships/hyperlink" Target="https://podminky.urs.cz/item/CS_URS_2021_02/725310823" TargetMode="External"/><Relationship Id="rId70" Type="http://schemas.openxmlformats.org/officeDocument/2006/relationships/hyperlink" Target="https://podminky.urs.cz/item/CS_URS_2021_02/725849411" TargetMode="External"/><Relationship Id="rId75" Type="http://schemas.openxmlformats.org/officeDocument/2006/relationships/hyperlink" Target="https://podminky.urs.cz/item/CS_URS_2021_02/998725181" TargetMode="External"/><Relationship Id="rId83" Type="http://schemas.openxmlformats.org/officeDocument/2006/relationships/hyperlink" Target="https://podminky.urs.cz/item/CS_URS_2021_02/727212103" TargetMode="External"/><Relationship Id="rId1" Type="http://schemas.openxmlformats.org/officeDocument/2006/relationships/hyperlink" Target="https://podminky.urs.cz/item/CS_URS_2021_02/713471211" TargetMode="External"/><Relationship Id="rId6" Type="http://schemas.openxmlformats.org/officeDocument/2006/relationships/hyperlink" Target="https://podminky.urs.cz/item/CS_URS_2021_02/63154602" TargetMode="External"/><Relationship Id="rId15" Type="http://schemas.openxmlformats.org/officeDocument/2006/relationships/hyperlink" Target="https://podminky.urs.cz/item/CS_URS_2021_02/28615553" TargetMode="External"/><Relationship Id="rId23" Type="http://schemas.openxmlformats.org/officeDocument/2006/relationships/hyperlink" Target="https://podminky.urs.cz/item/CS_URS_2021_02/721174024" TargetMode="External"/><Relationship Id="rId28" Type="http://schemas.openxmlformats.org/officeDocument/2006/relationships/hyperlink" Target="https://podminky.urs.cz/item/CS_URS_2021_02/721174045" TargetMode="External"/><Relationship Id="rId36" Type="http://schemas.openxmlformats.org/officeDocument/2006/relationships/hyperlink" Target="https://podminky.urs.cz/item/CS_URS_2021_02/722170804" TargetMode="External"/><Relationship Id="rId49" Type="http://schemas.openxmlformats.org/officeDocument/2006/relationships/hyperlink" Target="https://podminky.urs.cz/item/CS_URS_2021_02/722190401" TargetMode="External"/><Relationship Id="rId57" Type="http://schemas.openxmlformats.org/officeDocument/2006/relationships/hyperlink" Target="https://podminky.urs.cz/item/CS_URS_2021_02/722290823" TargetMode="External"/><Relationship Id="rId10" Type="http://schemas.openxmlformats.org/officeDocument/2006/relationships/hyperlink" Target="https://podminky.urs.cz/item/CS_URS_2021_02/998713103" TargetMode="External"/><Relationship Id="rId31" Type="http://schemas.openxmlformats.org/officeDocument/2006/relationships/hyperlink" Target="https://podminky.urs.cz/item/CS_URS_2021_02/721274103" TargetMode="External"/><Relationship Id="rId44" Type="http://schemas.openxmlformats.org/officeDocument/2006/relationships/hyperlink" Target="https://podminky.urs.cz/item/CS_URS_2021_02/722181251" TargetMode="External"/><Relationship Id="rId52" Type="http://schemas.openxmlformats.org/officeDocument/2006/relationships/hyperlink" Target="https://podminky.urs.cz/item/CS_URS_2021_02/722220121" TargetMode="External"/><Relationship Id="rId60" Type="http://schemas.openxmlformats.org/officeDocument/2006/relationships/hyperlink" Target="https://podminky.urs.cz/item/CS_URS_2021_02/725210821" TargetMode="External"/><Relationship Id="rId65" Type="http://schemas.openxmlformats.org/officeDocument/2006/relationships/hyperlink" Target="https://podminky.urs.cz/item/CS_URS_2021_02/725813111" TargetMode="External"/><Relationship Id="rId73" Type="http://schemas.openxmlformats.org/officeDocument/2006/relationships/hyperlink" Target="https://podminky.urs.cz/item/CS_URS_2021_02/725980122" TargetMode="External"/><Relationship Id="rId78" Type="http://schemas.openxmlformats.org/officeDocument/2006/relationships/hyperlink" Target="https://podminky.urs.cz/item/CS_URS_2021_02/726191001" TargetMode="External"/><Relationship Id="rId81" Type="http://schemas.openxmlformats.org/officeDocument/2006/relationships/hyperlink" Target="https://podminky.urs.cz/item/CS_URS_2021_02/998726181" TargetMode="External"/><Relationship Id="rId86" Type="http://schemas.openxmlformats.org/officeDocument/2006/relationships/hyperlink" Target="https://podminky.urs.cz/item/CS_URS_2021_02/HZS13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8" t="s">
        <v>6</v>
      </c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74" t="s">
        <v>15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71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76" t="s">
        <v>18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1"/>
      <c r="BE6" s="272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2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2"/>
      <c r="BS8" s="18" t="s">
        <v>7</v>
      </c>
    </row>
    <row r="9" spans="1:74" s="1" customFormat="1" ht="14.45" customHeight="1">
      <c r="B9" s="21"/>
      <c r="AR9" s="21"/>
      <c r="BE9" s="272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72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72"/>
      <c r="BS11" s="18" t="s">
        <v>7</v>
      </c>
    </row>
    <row r="12" spans="1:74" s="1" customFormat="1" ht="6.95" customHeight="1">
      <c r="B12" s="21"/>
      <c r="AR12" s="21"/>
      <c r="BE12" s="272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72"/>
      <c r="BS13" s="18" t="s">
        <v>7</v>
      </c>
    </row>
    <row r="14" spans="1:74" ht="12.75">
      <c r="B14" s="21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8" t="s">
        <v>28</v>
      </c>
      <c r="AN14" s="30" t="s">
        <v>30</v>
      </c>
      <c r="AR14" s="21"/>
      <c r="BE14" s="272"/>
      <c r="BS14" s="18" t="s">
        <v>7</v>
      </c>
    </row>
    <row r="15" spans="1:74" s="1" customFormat="1" ht="6.95" customHeight="1">
      <c r="B15" s="21"/>
      <c r="AR15" s="21"/>
      <c r="BE15" s="272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72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272"/>
      <c r="BS17" s="18" t="s">
        <v>33</v>
      </c>
    </row>
    <row r="18" spans="1:71" s="1" customFormat="1" ht="6.95" customHeight="1">
      <c r="B18" s="21"/>
      <c r="AR18" s="21"/>
      <c r="BE18" s="272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72"/>
      <c r="BS19" s="18" t="s">
        <v>7</v>
      </c>
    </row>
    <row r="20" spans="1:71" s="1" customFormat="1" ht="18.399999999999999" customHeight="1">
      <c r="B20" s="21"/>
      <c r="E20" s="26" t="s">
        <v>35</v>
      </c>
      <c r="AK20" s="28" t="s">
        <v>28</v>
      </c>
      <c r="AN20" s="26" t="s">
        <v>3</v>
      </c>
      <c r="AR20" s="21"/>
      <c r="BE20" s="272"/>
      <c r="BS20" s="18" t="s">
        <v>4</v>
      </c>
    </row>
    <row r="21" spans="1:71" s="1" customFormat="1" ht="6.95" customHeight="1">
      <c r="B21" s="21"/>
      <c r="AR21" s="21"/>
      <c r="BE21" s="272"/>
    </row>
    <row r="22" spans="1:71" s="1" customFormat="1" ht="12" customHeight="1">
      <c r="B22" s="21"/>
      <c r="D22" s="28" t="s">
        <v>36</v>
      </c>
      <c r="AR22" s="21"/>
      <c r="BE22" s="272"/>
    </row>
    <row r="23" spans="1:71" s="1" customFormat="1" ht="47.25" customHeight="1">
      <c r="B23" s="21"/>
      <c r="E23" s="279" t="s">
        <v>37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1"/>
      <c r="BE23" s="272"/>
    </row>
    <row r="24" spans="1:71" s="1" customFormat="1" ht="6.95" customHeight="1">
      <c r="B24" s="21"/>
      <c r="AR24" s="21"/>
      <c r="BE24" s="27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2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0">
        <f>ROUND(AG54,2)</f>
        <v>0</v>
      </c>
      <c r="AL26" s="281"/>
      <c r="AM26" s="281"/>
      <c r="AN26" s="281"/>
      <c r="AO26" s="281"/>
      <c r="AP26" s="33"/>
      <c r="AQ26" s="33"/>
      <c r="AR26" s="34"/>
      <c r="BE26" s="27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2" t="s">
        <v>39</v>
      </c>
      <c r="M28" s="282"/>
      <c r="N28" s="282"/>
      <c r="O28" s="282"/>
      <c r="P28" s="282"/>
      <c r="Q28" s="33"/>
      <c r="R28" s="33"/>
      <c r="S28" s="33"/>
      <c r="T28" s="33"/>
      <c r="U28" s="33"/>
      <c r="V28" s="33"/>
      <c r="W28" s="282" t="s">
        <v>40</v>
      </c>
      <c r="X28" s="282"/>
      <c r="Y28" s="282"/>
      <c r="Z28" s="282"/>
      <c r="AA28" s="282"/>
      <c r="AB28" s="282"/>
      <c r="AC28" s="282"/>
      <c r="AD28" s="282"/>
      <c r="AE28" s="282"/>
      <c r="AF28" s="33"/>
      <c r="AG28" s="33"/>
      <c r="AH28" s="33"/>
      <c r="AI28" s="33"/>
      <c r="AJ28" s="33"/>
      <c r="AK28" s="282" t="s">
        <v>41</v>
      </c>
      <c r="AL28" s="282"/>
      <c r="AM28" s="282"/>
      <c r="AN28" s="282"/>
      <c r="AO28" s="282"/>
      <c r="AP28" s="33"/>
      <c r="AQ28" s="33"/>
      <c r="AR28" s="34"/>
      <c r="BE28" s="272"/>
    </row>
    <row r="29" spans="1:71" s="3" customFormat="1" ht="14.45" customHeight="1">
      <c r="B29" s="38"/>
      <c r="D29" s="28" t="s">
        <v>42</v>
      </c>
      <c r="F29" s="28" t="s">
        <v>43</v>
      </c>
      <c r="L29" s="285">
        <v>0.21</v>
      </c>
      <c r="M29" s="284"/>
      <c r="N29" s="284"/>
      <c r="O29" s="284"/>
      <c r="P29" s="284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K29" s="283">
        <f>ROUND(AV54, 2)</f>
        <v>0</v>
      </c>
      <c r="AL29" s="284"/>
      <c r="AM29" s="284"/>
      <c r="AN29" s="284"/>
      <c r="AO29" s="284"/>
      <c r="AR29" s="38"/>
      <c r="BE29" s="273"/>
    </row>
    <row r="30" spans="1:71" s="3" customFormat="1" ht="14.45" customHeight="1">
      <c r="B30" s="38"/>
      <c r="F30" s="28" t="s">
        <v>44</v>
      </c>
      <c r="L30" s="285">
        <v>0.15</v>
      </c>
      <c r="M30" s="284"/>
      <c r="N30" s="284"/>
      <c r="O30" s="284"/>
      <c r="P30" s="284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K30" s="283">
        <f>ROUND(AW54, 2)</f>
        <v>0</v>
      </c>
      <c r="AL30" s="284"/>
      <c r="AM30" s="284"/>
      <c r="AN30" s="284"/>
      <c r="AO30" s="284"/>
      <c r="AR30" s="38"/>
      <c r="BE30" s="273"/>
    </row>
    <row r="31" spans="1:71" s="3" customFormat="1" ht="14.45" hidden="1" customHeight="1">
      <c r="B31" s="38"/>
      <c r="F31" s="28" t="s">
        <v>45</v>
      </c>
      <c r="L31" s="285">
        <v>0.21</v>
      </c>
      <c r="M31" s="284"/>
      <c r="N31" s="284"/>
      <c r="O31" s="284"/>
      <c r="P31" s="284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K31" s="283">
        <v>0</v>
      </c>
      <c r="AL31" s="284"/>
      <c r="AM31" s="284"/>
      <c r="AN31" s="284"/>
      <c r="AO31" s="284"/>
      <c r="AR31" s="38"/>
      <c r="BE31" s="273"/>
    </row>
    <row r="32" spans="1:71" s="3" customFormat="1" ht="14.45" hidden="1" customHeight="1">
      <c r="B32" s="38"/>
      <c r="F32" s="28" t="s">
        <v>46</v>
      </c>
      <c r="L32" s="285">
        <v>0.15</v>
      </c>
      <c r="M32" s="284"/>
      <c r="N32" s="284"/>
      <c r="O32" s="284"/>
      <c r="P32" s="284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K32" s="283">
        <v>0</v>
      </c>
      <c r="AL32" s="284"/>
      <c r="AM32" s="284"/>
      <c r="AN32" s="284"/>
      <c r="AO32" s="284"/>
      <c r="AR32" s="38"/>
      <c r="BE32" s="273"/>
    </row>
    <row r="33" spans="1:57" s="3" customFormat="1" ht="14.45" hidden="1" customHeight="1">
      <c r="B33" s="38"/>
      <c r="F33" s="28" t="s">
        <v>47</v>
      </c>
      <c r="L33" s="285">
        <v>0</v>
      </c>
      <c r="M33" s="284"/>
      <c r="N33" s="284"/>
      <c r="O33" s="284"/>
      <c r="P33" s="284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K33" s="283">
        <v>0</v>
      </c>
      <c r="AL33" s="284"/>
      <c r="AM33" s="284"/>
      <c r="AN33" s="284"/>
      <c r="AO33" s="284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86" t="s">
        <v>50</v>
      </c>
      <c r="Y35" s="287"/>
      <c r="Z35" s="287"/>
      <c r="AA35" s="287"/>
      <c r="AB35" s="287"/>
      <c r="AC35" s="41"/>
      <c r="AD35" s="41"/>
      <c r="AE35" s="41"/>
      <c r="AF35" s="41"/>
      <c r="AG35" s="41"/>
      <c r="AH35" s="41"/>
      <c r="AI35" s="41"/>
      <c r="AJ35" s="41"/>
      <c r="AK35" s="288">
        <f>SUM(AK26:AK33)</f>
        <v>0</v>
      </c>
      <c r="AL35" s="287"/>
      <c r="AM35" s="287"/>
      <c r="AN35" s="287"/>
      <c r="AO35" s="28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496z</v>
      </c>
      <c r="AR44" s="47"/>
    </row>
    <row r="45" spans="1:57" s="5" customFormat="1" ht="36.950000000000003" customHeight="1">
      <c r="B45" s="48"/>
      <c r="C45" s="49" t="s">
        <v>17</v>
      </c>
      <c r="L45" s="290" t="str">
        <f>K6</f>
        <v>Rekonstrukce gynekologické ambulance a rodinného pokoje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Třinec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2" t="str">
        <f>IF(AN8= "","",AN8)</f>
        <v>24. 10. 2022</v>
      </c>
      <c r="AN47" s="292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93" t="str">
        <f>IF(E17="","",E17)</f>
        <v>Ing.Petr Kudlík</v>
      </c>
      <c r="AN49" s="294"/>
      <c r="AO49" s="294"/>
      <c r="AP49" s="294"/>
      <c r="AQ49" s="33"/>
      <c r="AR49" s="34"/>
      <c r="AS49" s="295" t="s">
        <v>52</v>
      </c>
      <c r="AT49" s="296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93" t="str">
        <f>IF(E20="","",E20)</f>
        <v>Lenka Jugová</v>
      </c>
      <c r="AN50" s="294"/>
      <c r="AO50" s="294"/>
      <c r="AP50" s="294"/>
      <c r="AQ50" s="33"/>
      <c r="AR50" s="34"/>
      <c r="AS50" s="297"/>
      <c r="AT50" s="298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97"/>
      <c r="AT51" s="298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99" t="s">
        <v>53</v>
      </c>
      <c r="D52" s="300"/>
      <c r="E52" s="300"/>
      <c r="F52" s="300"/>
      <c r="G52" s="300"/>
      <c r="H52" s="56"/>
      <c r="I52" s="301" t="s">
        <v>54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55</v>
      </c>
      <c r="AH52" s="300"/>
      <c r="AI52" s="300"/>
      <c r="AJ52" s="300"/>
      <c r="AK52" s="300"/>
      <c r="AL52" s="300"/>
      <c r="AM52" s="300"/>
      <c r="AN52" s="301" t="s">
        <v>56</v>
      </c>
      <c r="AO52" s="300"/>
      <c r="AP52" s="300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6">
        <f>ROUND(AG55,2)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37.5" customHeight="1">
      <c r="A55" s="75" t="s">
        <v>76</v>
      </c>
      <c r="B55" s="76"/>
      <c r="C55" s="77"/>
      <c r="D55" s="305" t="s">
        <v>77</v>
      </c>
      <c r="E55" s="305"/>
      <c r="F55" s="305"/>
      <c r="G55" s="305"/>
      <c r="H55" s="305"/>
      <c r="I55" s="78"/>
      <c r="J55" s="305" t="s">
        <v>78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'1 - D.1.4.1 Zdravotně tec...'!J30</f>
        <v>0</v>
      </c>
      <c r="AH55" s="304"/>
      <c r="AI55" s="304"/>
      <c r="AJ55" s="304"/>
      <c r="AK55" s="304"/>
      <c r="AL55" s="304"/>
      <c r="AM55" s="304"/>
      <c r="AN55" s="303">
        <f>SUM(AG55,AT55)</f>
        <v>0</v>
      </c>
      <c r="AO55" s="304"/>
      <c r="AP55" s="304"/>
      <c r="AQ55" s="79" t="s">
        <v>79</v>
      </c>
      <c r="AR55" s="76"/>
      <c r="AS55" s="80">
        <v>0</v>
      </c>
      <c r="AT55" s="81">
        <f>ROUND(SUM(AV55:AW55),2)</f>
        <v>0</v>
      </c>
      <c r="AU55" s="82">
        <f>'1 - D.1.4.1 Zdravotně tec...'!P89</f>
        <v>0</v>
      </c>
      <c r="AV55" s="81">
        <f>'1 - D.1.4.1 Zdravotně tec...'!J33</f>
        <v>0</v>
      </c>
      <c r="AW55" s="81">
        <f>'1 - D.1.4.1 Zdravotně tec...'!J34</f>
        <v>0</v>
      </c>
      <c r="AX55" s="81">
        <f>'1 - D.1.4.1 Zdravotně tec...'!J35</f>
        <v>0</v>
      </c>
      <c r="AY55" s="81">
        <f>'1 - D.1.4.1 Zdravotně tec...'!J36</f>
        <v>0</v>
      </c>
      <c r="AZ55" s="81">
        <f>'1 - D.1.4.1 Zdravotně tec...'!F33</f>
        <v>0</v>
      </c>
      <c r="BA55" s="81">
        <f>'1 - D.1.4.1 Zdravotně tec...'!F34</f>
        <v>0</v>
      </c>
      <c r="BB55" s="81">
        <f>'1 - D.1.4.1 Zdravotně tec...'!F35</f>
        <v>0</v>
      </c>
      <c r="BC55" s="81">
        <f>'1 - D.1.4.1 Zdravotně tec...'!F36</f>
        <v>0</v>
      </c>
      <c r="BD55" s="83">
        <f>'1 - D.1.4.1 Zdravotně tec...'!F37</f>
        <v>0</v>
      </c>
      <c r="BT55" s="84" t="s">
        <v>77</v>
      </c>
      <c r="BV55" s="84" t="s">
        <v>74</v>
      </c>
      <c r="BW55" s="84" t="s">
        <v>80</v>
      </c>
      <c r="BX55" s="84" t="s">
        <v>5</v>
      </c>
      <c r="CL55" s="84" t="s">
        <v>3</v>
      </c>
      <c r="CM55" s="84" t="s">
        <v>81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D.1.4.1 Zdravotně tec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 t="s">
        <v>6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8" t="s">
        <v>80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82</v>
      </c>
      <c r="L4" s="21"/>
      <c r="M4" s="85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09" t="str">
        <f>'Rekapitulace stavby'!K6</f>
        <v>Rekonstrukce gynekologické ambulance a rodinného pokoje</v>
      </c>
      <c r="F7" s="310"/>
      <c r="G7" s="310"/>
      <c r="H7" s="310"/>
      <c r="L7" s="21"/>
    </row>
    <row r="8" spans="1:46" s="2" customFormat="1" ht="12" customHeight="1">
      <c r="A8" s="33"/>
      <c r="B8" s="34"/>
      <c r="C8" s="33"/>
      <c r="D8" s="28" t="s">
        <v>83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90" t="s">
        <v>84</v>
      </c>
      <c r="F9" s="311"/>
      <c r="G9" s="311"/>
      <c r="H9" s="311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24. 10. 2022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tr">
        <f>IF('Rekapitulace stavby'!AN10="","",'Rekapitulace stavby'!AN10)</f>
        <v/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28</v>
      </c>
      <c r="J15" s="26" t="str">
        <f>IF('Rekapitulace stavby'!AN11="","",'Rekapitulace stavby'!AN11)</f>
        <v/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12" t="str">
        <f>'Rekapitulace stavby'!E14</f>
        <v>Vyplň údaj</v>
      </c>
      <c r="F18" s="274"/>
      <c r="G18" s="274"/>
      <c r="H18" s="274"/>
      <c r="I18" s="28" t="s">
        <v>28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3</v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87"/>
      <c r="B27" s="88"/>
      <c r="C27" s="87"/>
      <c r="D27" s="87"/>
      <c r="E27" s="279" t="s">
        <v>3</v>
      </c>
      <c r="F27" s="279"/>
      <c r="G27" s="279"/>
      <c r="H27" s="27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0" t="s">
        <v>38</v>
      </c>
      <c r="E30" s="33"/>
      <c r="F30" s="33"/>
      <c r="G30" s="33"/>
      <c r="H30" s="33"/>
      <c r="I30" s="33"/>
      <c r="J30" s="67">
        <f>ROUND(J89,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1" t="s">
        <v>42</v>
      </c>
      <c r="E33" s="28" t="s">
        <v>43</v>
      </c>
      <c r="F33" s="92">
        <f>ROUND((SUM(BE89:BE569)),  2)</f>
        <v>0</v>
      </c>
      <c r="G33" s="33"/>
      <c r="H33" s="33"/>
      <c r="I33" s="93">
        <v>0.21</v>
      </c>
      <c r="J33" s="92">
        <f>ROUND(((SUM(BE89:BE569))*I33),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92">
        <f>ROUND((SUM(BF89:BF569)),  2)</f>
        <v>0</v>
      </c>
      <c r="G34" s="33"/>
      <c r="H34" s="33"/>
      <c r="I34" s="93">
        <v>0.15</v>
      </c>
      <c r="J34" s="92">
        <f>ROUND(((SUM(BF89:BF569))*I34),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92">
        <f>ROUND((SUM(BG89:BG569)),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92">
        <f>ROUND((SUM(BH89:BH569)),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92">
        <f>ROUND((SUM(BI89:BI569)),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4"/>
      <c r="D39" s="95" t="s">
        <v>48</v>
      </c>
      <c r="E39" s="56"/>
      <c r="F39" s="56"/>
      <c r="G39" s="96" t="s">
        <v>49</v>
      </c>
      <c r="H39" s="97" t="s">
        <v>50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85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09" t="str">
        <f>E7</f>
        <v>Rekonstrukce gynekologické ambulance a rodinného pokoje</v>
      </c>
      <c r="F48" s="310"/>
      <c r="G48" s="310"/>
      <c r="H48" s="310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83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90" t="str">
        <f>E9</f>
        <v>1 - D.1.4.1 Zdravotně technické instalace - Rodinný pokoj</v>
      </c>
      <c r="F50" s="311"/>
      <c r="G50" s="311"/>
      <c r="H50" s="311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Třinec</v>
      </c>
      <c r="G52" s="33"/>
      <c r="H52" s="33"/>
      <c r="I52" s="28" t="s">
        <v>23</v>
      </c>
      <c r="J52" s="51" t="str">
        <f>IF(J12="","",J12)</f>
        <v>24. 10. 2022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 xml:space="preserve"> </v>
      </c>
      <c r="G54" s="33"/>
      <c r="H54" s="33"/>
      <c r="I54" s="28" t="s">
        <v>31</v>
      </c>
      <c r="J54" s="31" t="str">
        <f>E21</f>
        <v>Ing.Petr Kudlík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Lenka Jugová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86</v>
      </c>
      <c r="D57" s="94"/>
      <c r="E57" s="94"/>
      <c r="F57" s="94"/>
      <c r="G57" s="94"/>
      <c r="H57" s="94"/>
      <c r="I57" s="94"/>
      <c r="J57" s="101" t="s">
        <v>87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70</v>
      </c>
      <c r="D59" s="33"/>
      <c r="E59" s="33"/>
      <c r="F59" s="33"/>
      <c r="G59" s="33"/>
      <c r="H59" s="33"/>
      <c r="I59" s="33"/>
      <c r="J59" s="67">
        <f>J89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88</v>
      </c>
    </row>
    <row r="60" spans="1:47" s="9" customFormat="1" ht="24.95" customHeight="1">
      <c r="B60" s="103"/>
      <c r="D60" s="104" t="s">
        <v>89</v>
      </c>
      <c r="E60" s="105"/>
      <c r="F60" s="105"/>
      <c r="G60" s="105"/>
      <c r="H60" s="105"/>
      <c r="I60" s="105"/>
      <c r="J60" s="106">
        <f>J90</f>
        <v>0</v>
      </c>
      <c r="L60" s="103"/>
    </row>
    <row r="61" spans="1:47" s="10" customFormat="1" ht="19.899999999999999" customHeight="1">
      <c r="B61" s="107"/>
      <c r="D61" s="108" t="s">
        <v>90</v>
      </c>
      <c r="E61" s="109"/>
      <c r="F61" s="109"/>
      <c r="G61" s="109"/>
      <c r="H61" s="109"/>
      <c r="I61" s="109"/>
      <c r="J61" s="110">
        <f>J91</f>
        <v>0</v>
      </c>
      <c r="L61" s="107"/>
    </row>
    <row r="62" spans="1:47" s="10" customFormat="1" ht="19.899999999999999" customHeight="1">
      <c r="B62" s="107"/>
      <c r="D62" s="108" t="s">
        <v>91</v>
      </c>
      <c r="E62" s="109"/>
      <c r="F62" s="109"/>
      <c r="G62" s="109"/>
      <c r="H62" s="109"/>
      <c r="I62" s="109"/>
      <c r="J62" s="110">
        <f>J151</f>
        <v>0</v>
      </c>
      <c r="L62" s="107"/>
    </row>
    <row r="63" spans="1:47" s="10" customFormat="1" ht="19.899999999999999" customHeight="1">
      <c r="B63" s="107"/>
      <c r="D63" s="108" t="s">
        <v>92</v>
      </c>
      <c r="E63" s="109"/>
      <c r="F63" s="109"/>
      <c r="G63" s="109"/>
      <c r="H63" s="109"/>
      <c r="I63" s="109"/>
      <c r="J63" s="110">
        <f>J251</f>
        <v>0</v>
      </c>
      <c r="L63" s="107"/>
    </row>
    <row r="64" spans="1:47" s="10" customFormat="1" ht="19.899999999999999" customHeight="1">
      <c r="B64" s="107"/>
      <c r="D64" s="108" t="s">
        <v>93</v>
      </c>
      <c r="E64" s="109"/>
      <c r="F64" s="109"/>
      <c r="G64" s="109"/>
      <c r="H64" s="109"/>
      <c r="I64" s="109"/>
      <c r="J64" s="110">
        <f>J376</f>
        <v>0</v>
      </c>
      <c r="L64" s="107"/>
    </row>
    <row r="65" spans="1:31" s="10" customFormat="1" ht="19.899999999999999" customHeight="1">
      <c r="B65" s="107"/>
      <c r="D65" s="108" t="s">
        <v>94</v>
      </c>
      <c r="E65" s="109"/>
      <c r="F65" s="109"/>
      <c r="G65" s="109"/>
      <c r="H65" s="109"/>
      <c r="I65" s="109"/>
      <c r="J65" s="110">
        <f>J525</f>
        <v>0</v>
      </c>
      <c r="L65" s="107"/>
    </row>
    <row r="66" spans="1:31" s="10" customFormat="1" ht="19.899999999999999" customHeight="1">
      <c r="B66" s="107"/>
      <c r="D66" s="108" t="s">
        <v>95</v>
      </c>
      <c r="E66" s="109"/>
      <c r="F66" s="109"/>
      <c r="G66" s="109"/>
      <c r="H66" s="109"/>
      <c r="I66" s="109"/>
      <c r="J66" s="110">
        <f>J542</f>
        <v>0</v>
      </c>
      <c r="L66" s="107"/>
    </row>
    <row r="67" spans="1:31" s="9" customFormat="1" ht="24.95" customHeight="1">
      <c r="B67" s="103"/>
      <c r="D67" s="104" t="s">
        <v>96</v>
      </c>
      <c r="E67" s="105"/>
      <c r="F67" s="105"/>
      <c r="G67" s="105"/>
      <c r="H67" s="105"/>
      <c r="I67" s="105"/>
      <c r="J67" s="106">
        <f>J553</f>
        <v>0</v>
      </c>
      <c r="L67" s="103"/>
    </row>
    <row r="68" spans="1:31" s="9" customFormat="1" ht="24.95" customHeight="1">
      <c r="B68" s="103"/>
      <c r="D68" s="104" t="s">
        <v>97</v>
      </c>
      <c r="E68" s="105"/>
      <c r="F68" s="105"/>
      <c r="G68" s="105"/>
      <c r="H68" s="105"/>
      <c r="I68" s="105"/>
      <c r="J68" s="106">
        <f>J557</f>
        <v>0</v>
      </c>
      <c r="L68" s="103"/>
    </row>
    <row r="69" spans="1:31" s="10" customFormat="1" ht="19.899999999999999" customHeight="1">
      <c r="B69" s="107"/>
      <c r="D69" s="108" t="s">
        <v>98</v>
      </c>
      <c r="E69" s="109"/>
      <c r="F69" s="109"/>
      <c r="G69" s="109"/>
      <c r="H69" s="109"/>
      <c r="I69" s="109"/>
      <c r="J69" s="110">
        <f>J558</f>
        <v>0</v>
      </c>
      <c r="L69" s="107"/>
    </row>
    <row r="70" spans="1:31" s="2" customFormat="1" ht="21.7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L70" s="86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8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pans="1:31" s="2" customFormat="1" ht="6.95" customHeight="1">
      <c r="A75" s="33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86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4.95" customHeight="1">
      <c r="A76" s="33"/>
      <c r="B76" s="34"/>
      <c r="C76" s="22" t="s">
        <v>99</v>
      </c>
      <c r="D76" s="33"/>
      <c r="E76" s="33"/>
      <c r="F76" s="33"/>
      <c r="G76" s="33"/>
      <c r="H76" s="33"/>
      <c r="I76" s="33"/>
      <c r="J76" s="33"/>
      <c r="K76" s="33"/>
      <c r="L76" s="8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L77" s="8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17</v>
      </c>
      <c r="D78" s="33"/>
      <c r="E78" s="33"/>
      <c r="F78" s="33"/>
      <c r="G78" s="33"/>
      <c r="H78" s="33"/>
      <c r="I78" s="33"/>
      <c r="J78" s="33"/>
      <c r="K78" s="33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3"/>
      <c r="D79" s="33"/>
      <c r="E79" s="309" t="str">
        <f>E7</f>
        <v>Rekonstrukce gynekologické ambulance a rodinného pokoje</v>
      </c>
      <c r="F79" s="310"/>
      <c r="G79" s="310"/>
      <c r="H79" s="310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83</v>
      </c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3"/>
      <c r="D81" s="33"/>
      <c r="E81" s="290" t="str">
        <f>E9</f>
        <v>1 - D.1.4.1 Zdravotně technické instalace - Rodinný pokoj</v>
      </c>
      <c r="F81" s="311"/>
      <c r="G81" s="311"/>
      <c r="H81" s="311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21</v>
      </c>
      <c r="D83" s="33"/>
      <c r="E83" s="33"/>
      <c r="F83" s="26" t="str">
        <f>F12</f>
        <v>Třinec</v>
      </c>
      <c r="G83" s="33"/>
      <c r="H83" s="33"/>
      <c r="I83" s="28" t="s">
        <v>23</v>
      </c>
      <c r="J83" s="51" t="str">
        <f>IF(J12="","",J12)</f>
        <v>24. 10. 2022</v>
      </c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3"/>
      <c r="D84" s="33"/>
      <c r="E84" s="33"/>
      <c r="F84" s="33"/>
      <c r="G84" s="33"/>
      <c r="H84" s="33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25</v>
      </c>
      <c r="D85" s="33"/>
      <c r="E85" s="33"/>
      <c r="F85" s="26" t="str">
        <f>E15</f>
        <v xml:space="preserve"> </v>
      </c>
      <c r="G85" s="33"/>
      <c r="H85" s="33"/>
      <c r="I85" s="28" t="s">
        <v>31</v>
      </c>
      <c r="J85" s="31" t="str">
        <f>E21</f>
        <v>Ing.Petr Kudlík</v>
      </c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>
      <c r="A86" s="33"/>
      <c r="B86" s="34"/>
      <c r="C86" s="28" t="s">
        <v>29</v>
      </c>
      <c r="D86" s="33"/>
      <c r="E86" s="33"/>
      <c r="F86" s="26" t="str">
        <f>IF(E18="","",E18)</f>
        <v>Vyplň údaj</v>
      </c>
      <c r="G86" s="33"/>
      <c r="H86" s="33"/>
      <c r="I86" s="28" t="s">
        <v>34</v>
      </c>
      <c r="J86" s="31" t="str">
        <f>E24</f>
        <v>Lenka Jugová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0.3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11" customFormat="1" ht="29.25" customHeight="1">
      <c r="A88" s="111"/>
      <c r="B88" s="112"/>
      <c r="C88" s="113" t="s">
        <v>100</v>
      </c>
      <c r="D88" s="114" t="s">
        <v>57</v>
      </c>
      <c r="E88" s="114" t="s">
        <v>53</v>
      </c>
      <c r="F88" s="114" t="s">
        <v>54</v>
      </c>
      <c r="G88" s="114" t="s">
        <v>101</v>
      </c>
      <c r="H88" s="114" t="s">
        <v>102</v>
      </c>
      <c r="I88" s="114" t="s">
        <v>103</v>
      </c>
      <c r="J88" s="114" t="s">
        <v>87</v>
      </c>
      <c r="K88" s="115" t="s">
        <v>104</v>
      </c>
      <c r="L88" s="116"/>
      <c r="M88" s="58" t="s">
        <v>3</v>
      </c>
      <c r="N88" s="59" t="s">
        <v>42</v>
      </c>
      <c r="O88" s="59" t="s">
        <v>105</v>
      </c>
      <c r="P88" s="59" t="s">
        <v>106</v>
      </c>
      <c r="Q88" s="59" t="s">
        <v>107</v>
      </c>
      <c r="R88" s="59" t="s">
        <v>108</v>
      </c>
      <c r="S88" s="59" t="s">
        <v>109</v>
      </c>
      <c r="T88" s="60" t="s">
        <v>110</v>
      </c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</row>
    <row r="89" spans="1:65" s="2" customFormat="1" ht="22.9" customHeight="1">
      <c r="A89" s="33"/>
      <c r="B89" s="34"/>
      <c r="C89" s="65" t="s">
        <v>111</v>
      </c>
      <c r="D89" s="33"/>
      <c r="E89" s="33"/>
      <c r="F89" s="33"/>
      <c r="G89" s="33"/>
      <c r="H89" s="33"/>
      <c r="I89" s="33"/>
      <c r="J89" s="117">
        <f>BK89</f>
        <v>0</v>
      </c>
      <c r="K89" s="33"/>
      <c r="L89" s="34"/>
      <c r="M89" s="61"/>
      <c r="N89" s="52"/>
      <c r="O89" s="62"/>
      <c r="P89" s="118">
        <f>P90+P553+P557</f>
        <v>0</v>
      </c>
      <c r="Q89" s="62"/>
      <c r="R89" s="118">
        <f>R90+R553+R557</f>
        <v>0.36971174450000005</v>
      </c>
      <c r="S89" s="62"/>
      <c r="T89" s="119">
        <f>T90+T553+T557</f>
        <v>0.13364000000000001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71</v>
      </c>
      <c r="AU89" s="18" t="s">
        <v>88</v>
      </c>
      <c r="BK89" s="120">
        <f>BK90+BK553+BK557</f>
        <v>0</v>
      </c>
    </row>
    <row r="90" spans="1:65" s="12" customFormat="1" ht="25.9" customHeight="1">
      <c r="B90" s="121"/>
      <c r="D90" s="122" t="s">
        <v>71</v>
      </c>
      <c r="E90" s="123" t="s">
        <v>112</v>
      </c>
      <c r="F90" s="123" t="s">
        <v>113</v>
      </c>
      <c r="I90" s="124"/>
      <c r="J90" s="125">
        <f>BK90</f>
        <v>0</v>
      </c>
      <c r="L90" s="121"/>
      <c r="M90" s="126"/>
      <c r="N90" s="127"/>
      <c r="O90" s="127"/>
      <c r="P90" s="128">
        <f>P91+P151+P251+P376+P525+P542</f>
        <v>0</v>
      </c>
      <c r="Q90" s="127"/>
      <c r="R90" s="128">
        <f>R91+R151+R251+R376+R525+R542</f>
        <v>0.36971174450000005</v>
      </c>
      <c r="S90" s="127"/>
      <c r="T90" s="129">
        <f>T91+T151+T251+T376+T525+T542</f>
        <v>0.13364000000000001</v>
      </c>
      <c r="AR90" s="122" t="s">
        <v>81</v>
      </c>
      <c r="AT90" s="130" t="s">
        <v>71</v>
      </c>
      <c r="AU90" s="130" t="s">
        <v>72</v>
      </c>
      <c r="AY90" s="122" t="s">
        <v>114</v>
      </c>
      <c r="BK90" s="131">
        <f>BK91+BK151+BK251+BK376+BK525+BK542</f>
        <v>0</v>
      </c>
    </row>
    <row r="91" spans="1:65" s="12" customFormat="1" ht="22.9" customHeight="1">
      <c r="B91" s="121"/>
      <c r="D91" s="122" t="s">
        <v>71</v>
      </c>
      <c r="E91" s="132" t="s">
        <v>115</v>
      </c>
      <c r="F91" s="132" t="s">
        <v>116</v>
      </c>
      <c r="I91" s="124"/>
      <c r="J91" s="133">
        <f>BK91</f>
        <v>0</v>
      </c>
      <c r="L91" s="121"/>
      <c r="M91" s="126"/>
      <c r="N91" s="127"/>
      <c r="O91" s="127"/>
      <c r="P91" s="128">
        <f>SUM(P92:P150)</f>
        <v>0</v>
      </c>
      <c r="Q91" s="127"/>
      <c r="R91" s="128">
        <f>SUM(R92:R150)</f>
        <v>3.15E-2</v>
      </c>
      <c r="S91" s="127"/>
      <c r="T91" s="129">
        <f>SUM(T92:T150)</f>
        <v>0</v>
      </c>
      <c r="AR91" s="122" t="s">
        <v>81</v>
      </c>
      <c r="AT91" s="130" t="s">
        <v>71</v>
      </c>
      <c r="AU91" s="130" t="s">
        <v>77</v>
      </c>
      <c r="AY91" s="122" t="s">
        <v>114</v>
      </c>
      <c r="BK91" s="131">
        <f>SUM(BK92:BK150)</f>
        <v>0</v>
      </c>
    </row>
    <row r="92" spans="1:65" s="2" customFormat="1" ht="24.2" customHeight="1">
      <c r="A92" s="33"/>
      <c r="B92" s="134"/>
      <c r="C92" s="135" t="s">
        <v>77</v>
      </c>
      <c r="D92" s="135" t="s">
        <v>117</v>
      </c>
      <c r="E92" s="136" t="s">
        <v>118</v>
      </c>
      <c r="F92" s="137" t="s">
        <v>119</v>
      </c>
      <c r="G92" s="138" t="s">
        <v>120</v>
      </c>
      <c r="H92" s="139">
        <v>48</v>
      </c>
      <c r="I92" s="140"/>
      <c r="J92" s="141">
        <f>ROUND(I92*H92,2)</f>
        <v>0</v>
      </c>
      <c r="K92" s="137" t="s">
        <v>121</v>
      </c>
      <c r="L92" s="34"/>
      <c r="M92" s="142" t="s">
        <v>3</v>
      </c>
      <c r="N92" s="143" t="s">
        <v>43</v>
      </c>
      <c r="O92" s="54"/>
      <c r="P92" s="144">
        <f>O92*H92</f>
        <v>0</v>
      </c>
      <c r="Q92" s="144">
        <v>0</v>
      </c>
      <c r="R92" s="144">
        <f>Q92*H92</f>
        <v>0</v>
      </c>
      <c r="S92" s="144">
        <v>0</v>
      </c>
      <c r="T92" s="14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46" t="s">
        <v>122</v>
      </c>
      <c r="AT92" s="146" t="s">
        <v>117</v>
      </c>
      <c r="AU92" s="146" t="s">
        <v>81</v>
      </c>
      <c r="AY92" s="18" t="s">
        <v>114</v>
      </c>
      <c r="BE92" s="147">
        <f>IF(N92="základní",J92,0)</f>
        <v>0</v>
      </c>
      <c r="BF92" s="147">
        <f>IF(N92="snížená",J92,0)</f>
        <v>0</v>
      </c>
      <c r="BG92" s="147">
        <f>IF(N92="zákl. přenesená",J92,0)</f>
        <v>0</v>
      </c>
      <c r="BH92" s="147">
        <f>IF(N92="sníž. přenesená",J92,0)</f>
        <v>0</v>
      </c>
      <c r="BI92" s="147">
        <f>IF(N92="nulová",J92,0)</f>
        <v>0</v>
      </c>
      <c r="BJ92" s="18" t="s">
        <v>77</v>
      </c>
      <c r="BK92" s="147">
        <f>ROUND(I92*H92,2)</f>
        <v>0</v>
      </c>
      <c r="BL92" s="18" t="s">
        <v>122</v>
      </c>
      <c r="BM92" s="146" t="s">
        <v>123</v>
      </c>
    </row>
    <row r="93" spans="1:65" s="2" customFormat="1" ht="11.25">
      <c r="A93" s="33"/>
      <c r="B93" s="34"/>
      <c r="C93" s="33"/>
      <c r="D93" s="148" t="s">
        <v>124</v>
      </c>
      <c r="E93" s="33"/>
      <c r="F93" s="149" t="s">
        <v>125</v>
      </c>
      <c r="G93" s="33"/>
      <c r="H93" s="33"/>
      <c r="I93" s="150"/>
      <c r="J93" s="33"/>
      <c r="K93" s="33"/>
      <c r="L93" s="34"/>
      <c r="M93" s="151"/>
      <c r="N93" s="152"/>
      <c r="O93" s="54"/>
      <c r="P93" s="54"/>
      <c r="Q93" s="54"/>
      <c r="R93" s="54"/>
      <c r="S93" s="54"/>
      <c r="T93" s="55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124</v>
      </c>
      <c r="AU93" s="18" t="s">
        <v>81</v>
      </c>
    </row>
    <row r="94" spans="1:65" s="13" customFormat="1" ht="11.25">
      <c r="B94" s="153"/>
      <c r="D94" s="154" t="s">
        <v>126</v>
      </c>
      <c r="E94" s="155" t="s">
        <v>3</v>
      </c>
      <c r="F94" s="156" t="s">
        <v>127</v>
      </c>
      <c r="H94" s="157">
        <v>48</v>
      </c>
      <c r="I94" s="158"/>
      <c r="L94" s="153"/>
      <c r="M94" s="159"/>
      <c r="N94" s="160"/>
      <c r="O94" s="160"/>
      <c r="P94" s="160"/>
      <c r="Q94" s="160"/>
      <c r="R94" s="160"/>
      <c r="S94" s="160"/>
      <c r="T94" s="161"/>
      <c r="AT94" s="155" t="s">
        <v>126</v>
      </c>
      <c r="AU94" s="155" t="s">
        <v>81</v>
      </c>
      <c r="AV94" s="13" t="s">
        <v>81</v>
      </c>
      <c r="AW94" s="13" t="s">
        <v>33</v>
      </c>
      <c r="AX94" s="13" t="s">
        <v>77</v>
      </c>
      <c r="AY94" s="155" t="s">
        <v>114</v>
      </c>
    </row>
    <row r="95" spans="1:65" s="2" customFormat="1" ht="16.5" customHeight="1">
      <c r="A95" s="33"/>
      <c r="B95" s="134"/>
      <c r="C95" s="162" t="s">
        <v>81</v>
      </c>
      <c r="D95" s="162" t="s">
        <v>128</v>
      </c>
      <c r="E95" s="163" t="s">
        <v>129</v>
      </c>
      <c r="F95" s="164" t="s">
        <v>130</v>
      </c>
      <c r="G95" s="165" t="s">
        <v>120</v>
      </c>
      <c r="H95" s="166">
        <v>12</v>
      </c>
      <c r="I95" s="167"/>
      <c r="J95" s="168">
        <f>ROUND(I95*H95,2)</f>
        <v>0</v>
      </c>
      <c r="K95" s="164" t="s">
        <v>121</v>
      </c>
      <c r="L95" s="169"/>
      <c r="M95" s="170" t="s">
        <v>3</v>
      </c>
      <c r="N95" s="171" t="s">
        <v>43</v>
      </c>
      <c r="O95" s="54"/>
      <c r="P95" s="144">
        <f>O95*H95</f>
        <v>0</v>
      </c>
      <c r="Q95" s="144">
        <v>2.7E-4</v>
      </c>
      <c r="R95" s="144">
        <f>Q95*H95</f>
        <v>3.2399999999999998E-3</v>
      </c>
      <c r="S95" s="144">
        <v>0</v>
      </c>
      <c r="T95" s="14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46" t="s">
        <v>131</v>
      </c>
      <c r="AT95" s="146" t="s">
        <v>128</v>
      </c>
      <c r="AU95" s="146" t="s">
        <v>81</v>
      </c>
      <c r="AY95" s="18" t="s">
        <v>114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8" t="s">
        <v>77</v>
      </c>
      <c r="BK95" s="147">
        <f>ROUND(I95*H95,2)</f>
        <v>0</v>
      </c>
      <c r="BL95" s="18" t="s">
        <v>122</v>
      </c>
      <c r="BM95" s="146" t="s">
        <v>132</v>
      </c>
    </row>
    <row r="96" spans="1:65" s="2" customFormat="1" ht="11.25">
      <c r="A96" s="33"/>
      <c r="B96" s="34"/>
      <c r="C96" s="33"/>
      <c r="D96" s="148" t="s">
        <v>124</v>
      </c>
      <c r="E96" s="33"/>
      <c r="F96" s="149" t="s">
        <v>133</v>
      </c>
      <c r="G96" s="33"/>
      <c r="H96" s="33"/>
      <c r="I96" s="150"/>
      <c r="J96" s="33"/>
      <c r="K96" s="33"/>
      <c r="L96" s="34"/>
      <c r="M96" s="151"/>
      <c r="N96" s="152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124</v>
      </c>
      <c r="AU96" s="18" t="s">
        <v>81</v>
      </c>
    </row>
    <row r="97" spans="1:65" s="14" customFormat="1" ht="11.25">
      <c r="B97" s="172"/>
      <c r="D97" s="154" t="s">
        <v>126</v>
      </c>
      <c r="E97" s="173" t="s">
        <v>3</v>
      </c>
      <c r="F97" s="174" t="s">
        <v>134</v>
      </c>
      <c r="H97" s="173" t="s">
        <v>3</v>
      </c>
      <c r="I97" s="175"/>
      <c r="L97" s="172"/>
      <c r="M97" s="176"/>
      <c r="N97" s="177"/>
      <c r="O97" s="177"/>
      <c r="P97" s="177"/>
      <c r="Q97" s="177"/>
      <c r="R97" s="177"/>
      <c r="S97" s="177"/>
      <c r="T97" s="178"/>
      <c r="AT97" s="173" t="s">
        <v>126</v>
      </c>
      <c r="AU97" s="173" t="s">
        <v>81</v>
      </c>
      <c r="AV97" s="14" t="s">
        <v>77</v>
      </c>
      <c r="AW97" s="14" t="s">
        <v>33</v>
      </c>
      <c r="AX97" s="14" t="s">
        <v>72</v>
      </c>
      <c r="AY97" s="173" t="s">
        <v>114</v>
      </c>
    </row>
    <row r="98" spans="1:65" s="13" customFormat="1" ht="11.25">
      <c r="B98" s="153"/>
      <c r="D98" s="154" t="s">
        <v>126</v>
      </c>
      <c r="E98" s="155" t="s">
        <v>3</v>
      </c>
      <c r="F98" s="156" t="s">
        <v>135</v>
      </c>
      <c r="H98" s="157">
        <v>15</v>
      </c>
      <c r="I98" s="158"/>
      <c r="L98" s="153"/>
      <c r="M98" s="159"/>
      <c r="N98" s="160"/>
      <c r="O98" s="160"/>
      <c r="P98" s="160"/>
      <c r="Q98" s="160"/>
      <c r="R98" s="160"/>
      <c r="S98" s="160"/>
      <c r="T98" s="161"/>
      <c r="AT98" s="155" t="s">
        <v>126</v>
      </c>
      <c r="AU98" s="155" t="s">
        <v>81</v>
      </c>
      <c r="AV98" s="13" t="s">
        <v>81</v>
      </c>
      <c r="AW98" s="13" t="s">
        <v>33</v>
      </c>
      <c r="AX98" s="13" t="s">
        <v>72</v>
      </c>
      <c r="AY98" s="155" t="s">
        <v>114</v>
      </c>
    </row>
    <row r="99" spans="1:65" s="15" customFormat="1" ht="11.25">
      <c r="B99" s="179"/>
      <c r="D99" s="154" t="s">
        <v>126</v>
      </c>
      <c r="E99" s="180" t="s">
        <v>3</v>
      </c>
      <c r="F99" s="181" t="s">
        <v>136</v>
      </c>
      <c r="H99" s="182">
        <v>15</v>
      </c>
      <c r="I99" s="183"/>
      <c r="L99" s="179"/>
      <c r="M99" s="184"/>
      <c r="N99" s="185"/>
      <c r="O99" s="185"/>
      <c r="P99" s="185"/>
      <c r="Q99" s="185"/>
      <c r="R99" s="185"/>
      <c r="S99" s="185"/>
      <c r="T99" s="186"/>
      <c r="AT99" s="180" t="s">
        <v>126</v>
      </c>
      <c r="AU99" s="180" t="s">
        <v>81</v>
      </c>
      <c r="AV99" s="15" t="s">
        <v>137</v>
      </c>
      <c r="AW99" s="15" t="s">
        <v>33</v>
      </c>
      <c r="AX99" s="15" t="s">
        <v>72</v>
      </c>
      <c r="AY99" s="180" t="s">
        <v>114</v>
      </c>
    </row>
    <row r="100" spans="1:65" s="13" customFormat="1" ht="11.25">
      <c r="B100" s="153"/>
      <c r="D100" s="154" t="s">
        <v>126</v>
      </c>
      <c r="E100" s="155" t="s">
        <v>3</v>
      </c>
      <c r="F100" s="156" t="s">
        <v>138</v>
      </c>
      <c r="H100" s="157">
        <v>12</v>
      </c>
      <c r="I100" s="158"/>
      <c r="L100" s="153"/>
      <c r="M100" s="159"/>
      <c r="N100" s="160"/>
      <c r="O100" s="160"/>
      <c r="P100" s="160"/>
      <c r="Q100" s="160"/>
      <c r="R100" s="160"/>
      <c r="S100" s="160"/>
      <c r="T100" s="161"/>
      <c r="AT100" s="155" t="s">
        <v>126</v>
      </c>
      <c r="AU100" s="155" t="s">
        <v>81</v>
      </c>
      <c r="AV100" s="13" t="s">
        <v>81</v>
      </c>
      <c r="AW100" s="13" t="s">
        <v>33</v>
      </c>
      <c r="AX100" s="13" t="s">
        <v>72</v>
      </c>
      <c r="AY100" s="155" t="s">
        <v>114</v>
      </c>
    </row>
    <row r="101" spans="1:65" s="15" customFormat="1" ht="11.25">
      <c r="B101" s="179"/>
      <c r="D101" s="154" t="s">
        <v>126</v>
      </c>
      <c r="E101" s="180" t="s">
        <v>3</v>
      </c>
      <c r="F101" s="181" t="s">
        <v>136</v>
      </c>
      <c r="H101" s="182">
        <v>12</v>
      </c>
      <c r="I101" s="183"/>
      <c r="L101" s="179"/>
      <c r="M101" s="184"/>
      <c r="N101" s="185"/>
      <c r="O101" s="185"/>
      <c r="P101" s="185"/>
      <c r="Q101" s="185"/>
      <c r="R101" s="185"/>
      <c r="S101" s="185"/>
      <c r="T101" s="186"/>
      <c r="AT101" s="180" t="s">
        <v>126</v>
      </c>
      <c r="AU101" s="180" t="s">
        <v>81</v>
      </c>
      <c r="AV101" s="15" t="s">
        <v>137</v>
      </c>
      <c r="AW101" s="15" t="s">
        <v>33</v>
      </c>
      <c r="AX101" s="15" t="s">
        <v>77</v>
      </c>
      <c r="AY101" s="180" t="s">
        <v>114</v>
      </c>
    </row>
    <row r="102" spans="1:65" s="2" customFormat="1" ht="16.5" customHeight="1">
      <c r="A102" s="33"/>
      <c r="B102" s="134"/>
      <c r="C102" s="162" t="s">
        <v>139</v>
      </c>
      <c r="D102" s="162" t="s">
        <v>128</v>
      </c>
      <c r="E102" s="163" t="s">
        <v>140</v>
      </c>
      <c r="F102" s="164" t="s">
        <v>141</v>
      </c>
      <c r="G102" s="165" t="s">
        <v>120</v>
      </c>
      <c r="H102" s="166">
        <v>6.5</v>
      </c>
      <c r="I102" s="167"/>
      <c r="J102" s="168">
        <f>ROUND(I102*H102,2)</f>
        <v>0</v>
      </c>
      <c r="K102" s="164" t="s">
        <v>121</v>
      </c>
      <c r="L102" s="169"/>
      <c r="M102" s="170" t="s">
        <v>3</v>
      </c>
      <c r="N102" s="171" t="s">
        <v>43</v>
      </c>
      <c r="O102" s="54"/>
      <c r="P102" s="144">
        <f>O102*H102</f>
        <v>0</v>
      </c>
      <c r="Q102" s="144">
        <v>2.9E-4</v>
      </c>
      <c r="R102" s="144">
        <f>Q102*H102</f>
        <v>1.885E-3</v>
      </c>
      <c r="S102" s="144">
        <v>0</v>
      </c>
      <c r="T102" s="14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46" t="s">
        <v>131</v>
      </c>
      <c r="AT102" s="146" t="s">
        <v>128</v>
      </c>
      <c r="AU102" s="146" t="s">
        <v>81</v>
      </c>
      <c r="AY102" s="18" t="s">
        <v>114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8" t="s">
        <v>77</v>
      </c>
      <c r="BK102" s="147">
        <f>ROUND(I102*H102,2)</f>
        <v>0</v>
      </c>
      <c r="BL102" s="18" t="s">
        <v>122</v>
      </c>
      <c r="BM102" s="146" t="s">
        <v>142</v>
      </c>
    </row>
    <row r="103" spans="1:65" s="2" customFormat="1" ht="11.25">
      <c r="A103" s="33"/>
      <c r="B103" s="34"/>
      <c r="C103" s="33"/>
      <c r="D103" s="148" t="s">
        <v>124</v>
      </c>
      <c r="E103" s="33"/>
      <c r="F103" s="149" t="s">
        <v>143</v>
      </c>
      <c r="G103" s="33"/>
      <c r="H103" s="33"/>
      <c r="I103" s="150"/>
      <c r="J103" s="33"/>
      <c r="K103" s="33"/>
      <c r="L103" s="34"/>
      <c r="M103" s="151"/>
      <c r="N103" s="152"/>
      <c r="O103" s="54"/>
      <c r="P103" s="54"/>
      <c r="Q103" s="54"/>
      <c r="R103" s="54"/>
      <c r="S103" s="54"/>
      <c r="T103" s="55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124</v>
      </c>
      <c r="AU103" s="18" t="s">
        <v>81</v>
      </c>
    </row>
    <row r="104" spans="1:65" s="14" customFormat="1" ht="11.25">
      <c r="B104" s="172"/>
      <c r="D104" s="154" t="s">
        <v>126</v>
      </c>
      <c r="E104" s="173" t="s">
        <v>3</v>
      </c>
      <c r="F104" s="174" t="s">
        <v>144</v>
      </c>
      <c r="H104" s="173" t="s">
        <v>3</v>
      </c>
      <c r="I104" s="175"/>
      <c r="L104" s="172"/>
      <c r="M104" s="176"/>
      <c r="N104" s="177"/>
      <c r="O104" s="177"/>
      <c r="P104" s="177"/>
      <c r="Q104" s="177"/>
      <c r="R104" s="177"/>
      <c r="S104" s="177"/>
      <c r="T104" s="178"/>
      <c r="AT104" s="173" t="s">
        <v>126</v>
      </c>
      <c r="AU104" s="173" t="s">
        <v>81</v>
      </c>
      <c r="AV104" s="14" t="s">
        <v>77</v>
      </c>
      <c r="AW104" s="14" t="s">
        <v>33</v>
      </c>
      <c r="AX104" s="14" t="s">
        <v>72</v>
      </c>
      <c r="AY104" s="173" t="s">
        <v>114</v>
      </c>
    </row>
    <row r="105" spans="1:65" s="13" customFormat="1" ht="11.25">
      <c r="B105" s="153"/>
      <c r="D105" s="154" t="s">
        <v>126</v>
      </c>
      <c r="E105" s="155" t="s">
        <v>3</v>
      </c>
      <c r="F105" s="156" t="s">
        <v>145</v>
      </c>
      <c r="H105" s="157">
        <v>6.12</v>
      </c>
      <c r="I105" s="158"/>
      <c r="L105" s="153"/>
      <c r="M105" s="159"/>
      <c r="N105" s="160"/>
      <c r="O105" s="160"/>
      <c r="P105" s="160"/>
      <c r="Q105" s="160"/>
      <c r="R105" s="160"/>
      <c r="S105" s="160"/>
      <c r="T105" s="161"/>
      <c r="AT105" s="155" t="s">
        <v>126</v>
      </c>
      <c r="AU105" s="155" t="s">
        <v>81</v>
      </c>
      <c r="AV105" s="13" t="s">
        <v>81</v>
      </c>
      <c r="AW105" s="13" t="s">
        <v>33</v>
      </c>
      <c r="AX105" s="13" t="s">
        <v>72</v>
      </c>
      <c r="AY105" s="155" t="s">
        <v>114</v>
      </c>
    </row>
    <row r="106" spans="1:65" s="15" customFormat="1" ht="11.25">
      <c r="B106" s="179"/>
      <c r="D106" s="154" t="s">
        <v>126</v>
      </c>
      <c r="E106" s="180" t="s">
        <v>3</v>
      </c>
      <c r="F106" s="181" t="s">
        <v>136</v>
      </c>
      <c r="H106" s="182">
        <v>6.12</v>
      </c>
      <c r="I106" s="183"/>
      <c r="L106" s="179"/>
      <c r="M106" s="184"/>
      <c r="N106" s="185"/>
      <c r="O106" s="185"/>
      <c r="P106" s="185"/>
      <c r="Q106" s="185"/>
      <c r="R106" s="185"/>
      <c r="S106" s="185"/>
      <c r="T106" s="186"/>
      <c r="AT106" s="180" t="s">
        <v>126</v>
      </c>
      <c r="AU106" s="180" t="s">
        <v>81</v>
      </c>
      <c r="AV106" s="15" t="s">
        <v>137</v>
      </c>
      <c r="AW106" s="15" t="s">
        <v>33</v>
      </c>
      <c r="AX106" s="15" t="s">
        <v>72</v>
      </c>
      <c r="AY106" s="180" t="s">
        <v>114</v>
      </c>
    </row>
    <row r="107" spans="1:65" s="13" customFormat="1" ht="11.25">
      <c r="B107" s="153"/>
      <c r="D107" s="154" t="s">
        <v>126</v>
      </c>
      <c r="E107" s="155" t="s">
        <v>3</v>
      </c>
      <c r="F107" s="156" t="s">
        <v>146</v>
      </c>
      <c r="H107" s="157">
        <v>6.5</v>
      </c>
      <c r="I107" s="158"/>
      <c r="L107" s="153"/>
      <c r="M107" s="159"/>
      <c r="N107" s="160"/>
      <c r="O107" s="160"/>
      <c r="P107" s="160"/>
      <c r="Q107" s="160"/>
      <c r="R107" s="160"/>
      <c r="S107" s="160"/>
      <c r="T107" s="161"/>
      <c r="AT107" s="155" t="s">
        <v>126</v>
      </c>
      <c r="AU107" s="155" t="s">
        <v>81</v>
      </c>
      <c r="AV107" s="13" t="s">
        <v>81</v>
      </c>
      <c r="AW107" s="13" t="s">
        <v>33</v>
      </c>
      <c r="AX107" s="13" t="s">
        <v>72</v>
      </c>
      <c r="AY107" s="155" t="s">
        <v>114</v>
      </c>
    </row>
    <row r="108" spans="1:65" s="15" customFormat="1" ht="11.25">
      <c r="B108" s="179"/>
      <c r="D108" s="154" t="s">
        <v>126</v>
      </c>
      <c r="E108" s="180" t="s">
        <v>3</v>
      </c>
      <c r="F108" s="181" t="s">
        <v>136</v>
      </c>
      <c r="H108" s="182">
        <v>6.5</v>
      </c>
      <c r="I108" s="183"/>
      <c r="L108" s="179"/>
      <c r="M108" s="184"/>
      <c r="N108" s="185"/>
      <c r="O108" s="185"/>
      <c r="P108" s="185"/>
      <c r="Q108" s="185"/>
      <c r="R108" s="185"/>
      <c r="S108" s="185"/>
      <c r="T108" s="186"/>
      <c r="AT108" s="180" t="s">
        <v>126</v>
      </c>
      <c r="AU108" s="180" t="s">
        <v>81</v>
      </c>
      <c r="AV108" s="15" t="s">
        <v>137</v>
      </c>
      <c r="AW108" s="15" t="s">
        <v>33</v>
      </c>
      <c r="AX108" s="15" t="s">
        <v>77</v>
      </c>
      <c r="AY108" s="180" t="s">
        <v>114</v>
      </c>
    </row>
    <row r="109" spans="1:65" s="2" customFormat="1" ht="16.5" customHeight="1">
      <c r="A109" s="33"/>
      <c r="B109" s="134"/>
      <c r="C109" s="162" t="s">
        <v>137</v>
      </c>
      <c r="D109" s="162" t="s">
        <v>128</v>
      </c>
      <c r="E109" s="163" t="s">
        <v>147</v>
      </c>
      <c r="F109" s="164" t="s">
        <v>148</v>
      </c>
      <c r="G109" s="165" t="s">
        <v>120</v>
      </c>
      <c r="H109" s="166">
        <v>6.5</v>
      </c>
      <c r="I109" s="167"/>
      <c r="J109" s="168">
        <f>ROUND(I109*H109,2)</f>
        <v>0</v>
      </c>
      <c r="K109" s="164" t="s">
        <v>121</v>
      </c>
      <c r="L109" s="169"/>
      <c r="M109" s="170" t="s">
        <v>3</v>
      </c>
      <c r="N109" s="171" t="s">
        <v>43</v>
      </c>
      <c r="O109" s="54"/>
      <c r="P109" s="144">
        <f>O109*H109</f>
        <v>0</v>
      </c>
      <c r="Q109" s="144">
        <v>2.9E-4</v>
      </c>
      <c r="R109" s="144">
        <f>Q109*H109</f>
        <v>1.885E-3</v>
      </c>
      <c r="S109" s="144">
        <v>0</v>
      </c>
      <c r="T109" s="14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46" t="s">
        <v>131</v>
      </c>
      <c r="AT109" s="146" t="s">
        <v>128</v>
      </c>
      <c r="AU109" s="146" t="s">
        <v>81</v>
      </c>
      <c r="AY109" s="18" t="s">
        <v>114</v>
      </c>
      <c r="BE109" s="147">
        <f>IF(N109="základní",J109,0)</f>
        <v>0</v>
      </c>
      <c r="BF109" s="147">
        <f>IF(N109="snížená",J109,0)</f>
        <v>0</v>
      </c>
      <c r="BG109" s="147">
        <f>IF(N109="zákl. přenesená",J109,0)</f>
        <v>0</v>
      </c>
      <c r="BH109" s="147">
        <f>IF(N109="sníž. přenesená",J109,0)</f>
        <v>0</v>
      </c>
      <c r="BI109" s="147">
        <f>IF(N109="nulová",J109,0)</f>
        <v>0</v>
      </c>
      <c r="BJ109" s="18" t="s">
        <v>77</v>
      </c>
      <c r="BK109" s="147">
        <f>ROUND(I109*H109,2)</f>
        <v>0</v>
      </c>
      <c r="BL109" s="18" t="s">
        <v>122</v>
      </c>
      <c r="BM109" s="146" t="s">
        <v>149</v>
      </c>
    </row>
    <row r="110" spans="1:65" s="2" customFormat="1" ht="11.25">
      <c r="A110" s="33"/>
      <c r="B110" s="34"/>
      <c r="C110" s="33"/>
      <c r="D110" s="148" t="s">
        <v>124</v>
      </c>
      <c r="E110" s="33"/>
      <c r="F110" s="149" t="s">
        <v>150</v>
      </c>
      <c r="G110" s="33"/>
      <c r="H110" s="33"/>
      <c r="I110" s="150"/>
      <c r="J110" s="33"/>
      <c r="K110" s="33"/>
      <c r="L110" s="34"/>
      <c r="M110" s="151"/>
      <c r="N110" s="152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124</v>
      </c>
      <c r="AU110" s="18" t="s">
        <v>81</v>
      </c>
    </row>
    <row r="111" spans="1:65" s="14" customFormat="1" ht="11.25">
      <c r="B111" s="172"/>
      <c r="D111" s="154" t="s">
        <v>126</v>
      </c>
      <c r="E111" s="173" t="s">
        <v>3</v>
      </c>
      <c r="F111" s="174" t="s">
        <v>134</v>
      </c>
      <c r="H111" s="173" t="s">
        <v>3</v>
      </c>
      <c r="I111" s="175"/>
      <c r="L111" s="172"/>
      <c r="M111" s="176"/>
      <c r="N111" s="177"/>
      <c r="O111" s="177"/>
      <c r="P111" s="177"/>
      <c r="Q111" s="177"/>
      <c r="R111" s="177"/>
      <c r="S111" s="177"/>
      <c r="T111" s="178"/>
      <c r="AT111" s="173" t="s">
        <v>126</v>
      </c>
      <c r="AU111" s="173" t="s">
        <v>81</v>
      </c>
      <c r="AV111" s="14" t="s">
        <v>77</v>
      </c>
      <c r="AW111" s="14" t="s">
        <v>33</v>
      </c>
      <c r="AX111" s="14" t="s">
        <v>72</v>
      </c>
      <c r="AY111" s="173" t="s">
        <v>114</v>
      </c>
    </row>
    <row r="112" spans="1:65" s="13" customFormat="1" ht="11.25">
      <c r="B112" s="153"/>
      <c r="D112" s="154" t="s">
        <v>126</v>
      </c>
      <c r="E112" s="155" t="s">
        <v>3</v>
      </c>
      <c r="F112" s="156" t="s">
        <v>151</v>
      </c>
      <c r="H112" s="157">
        <v>6.48</v>
      </c>
      <c r="I112" s="158"/>
      <c r="L112" s="153"/>
      <c r="M112" s="159"/>
      <c r="N112" s="160"/>
      <c r="O112" s="160"/>
      <c r="P112" s="160"/>
      <c r="Q112" s="160"/>
      <c r="R112" s="160"/>
      <c r="S112" s="160"/>
      <c r="T112" s="161"/>
      <c r="AT112" s="155" t="s">
        <v>126</v>
      </c>
      <c r="AU112" s="155" t="s">
        <v>81</v>
      </c>
      <c r="AV112" s="13" t="s">
        <v>81</v>
      </c>
      <c r="AW112" s="13" t="s">
        <v>33</v>
      </c>
      <c r="AX112" s="13" t="s">
        <v>72</v>
      </c>
      <c r="AY112" s="155" t="s">
        <v>114</v>
      </c>
    </row>
    <row r="113" spans="1:65" s="15" customFormat="1" ht="11.25">
      <c r="B113" s="179"/>
      <c r="D113" s="154" t="s">
        <v>126</v>
      </c>
      <c r="E113" s="180" t="s">
        <v>3</v>
      </c>
      <c r="F113" s="181" t="s">
        <v>136</v>
      </c>
      <c r="H113" s="182">
        <v>6.48</v>
      </c>
      <c r="I113" s="183"/>
      <c r="L113" s="179"/>
      <c r="M113" s="184"/>
      <c r="N113" s="185"/>
      <c r="O113" s="185"/>
      <c r="P113" s="185"/>
      <c r="Q113" s="185"/>
      <c r="R113" s="185"/>
      <c r="S113" s="185"/>
      <c r="T113" s="186"/>
      <c r="AT113" s="180" t="s">
        <v>126</v>
      </c>
      <c r="AU113" s="180" t="s">
        <v>81</v>
      </c>
      <c r="AV113" s="15" t="s">
        <v>137</v>
      </c>
      <c r="AW113" s="15" t="s">
        <v>33</v>
      </c>
      <c r="AX113" s="15" t="s">
        <v>72</v>
      </c>
      <c r="AY113" s="180" t="s">
        <v>114</v>
      </c>
    </row>
    <row r="114" spans="1:65" s="13" customFormat="1" ht="11.25">
      <c r="B114" s="153"/>
      <c r="D114" s="154" t="s">
        <v>126</v>
      </c>
      <c r="E114" s="155" t="s">
        <v>3</v>
      </c>
      <c r="F114" s="156" t="s">
        <v>146</v>
      </c>
      <c r="H114" s="157">
        <v>6.5</v>
      </c>
      <c r="I114" s="158"/>
      <c r="L114" s="153"/>
      <c r="M114" s="159"/>
      <c r="N114" s="160"/>
      <c r="O114" s="160"/>
      <c r="P114" s="160"/>
      <c r="Q114" s="160"/>
      <c r="R114" s="160"/>
      <c r="S114" s="160"/>
      <c r="T114" s="161"/>
      <c r="AT114" s="155" t="s">
        <v>126</v>
      </c>
      <c r="AU114" s="155" t="s">
        <v>81</v>
      </c>
      <c r="AV114" s="13" t="s">
        <v>81</v>
      </c>
      <c r="AW114" s="13" t="s">
        <v>33</v>
      </c>
      <c r="AX114" s="13" t="s">
        <v>72</v>
      </c>
      <c r="AY114" s="155" t="s">
        <v>114</v>
      </c>
    </row>
    <row r="115" spans="1:65" s="15" customFormat="1" ht="11.25">
      <c r="B115" s="179"/>
      <c r="D115" s="154" t="s">
        <v>126</v>
      </c>
      <c r="E115" s="180" t="s">
        <v>3</v>
      </c>
      <c r="F115" s="181" t="s">
        <v>136</v>
      </c>
      <c r="H115" s="182">
        <v>6.5</v>
      </c>
      <c r="I115" s="183"/>
      <c r="L115" s="179"/>
      <c r="M115" s="184"/>
      <c r="N115" s="185"/>
      <c r="O115" s="185"/>
      <c r="P115" s="185"/>
      <c r="Q115" s="185"/>
      <c r="R115" s="185"/>
      <c r="S115" s="185"/>
      <c r="T115" s="186"/>
      <c r="AT115" s="180" t="s">
        <v>126</v>
      </c>
      <c r="AU115" s="180" t="s">
        <v>81</v>
      </c>
      <c r="AV115" s="15" t="s">
        <v>137</v>
      </c>
      <c r="AW115" s="15" t="s">
        <v>33</v>
      </c>
      <c r="AX115" s="15" t="s">
        <v>77</v>
      </c>
      <c r="AY115" s="180" t="s">
        <v>114</v>
      </c>
    </row>
    <row r="116" spans="1:65" s="2" customFormat="1" ht="16.5" customHeight="1">
      <c r="A116" s="33"/>
      <c r="B116" s="134"/>
      <c r="C116" s="162" t="s">
        <v>152</v>
      </c>
      <c r="D116" s="162" t="s">
        <v>128</v>
      </c>
      <c r="E116" s="163" t="s">
        <v>153</v>
      </c>
      <c r="F116" s="164" t="s">
        <v>154</v>
      </c>
      <c r="G116" s="165" t="s">
        <v>120</v>
      </c>
      <c r="H116" s="166">
        <v>8.5</v>
      </c>
      <c r="I116" s="167"/>
      <c r="J116" s="168">
        <f>ROUND(I116*H116,2)</f>
        <v>0</v>
      </c>
      <c r="K116" s="164" t="s">
        <v>121</v>
      </c>
      <c r="L116" s="169"/>
      <c r="M116" s="170" t="s">
        <v>3</v>
      </c>
      <c r="N116" s="171" t="s">
        <v>43</v>
      </c>
      <c r="O116" s="54"/>
      <c r="P116" s="144">
        <f>O116*H116</f>
        <v>0</v>
      </c>
      <c r="Q116" s="144">
        <v>3.2000000000000003E-4</v>
      </c>
      <c r="R116" s="144">
        <f>Q116*H116</f>
        <v>2.7200000000000002E-3</v>
      </c>
      <c r="S116" s="144">
        <v>0</v>
      </c>
      <c r="T116" s="14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46" t="s">
        <v>131</v>
      </c>
      <c r="AT116" s="146" t="s">
        <v>128</v>
      </c>
      <c r="AU116" s="146" t="s">
        <v>81</v>
      </c>
      <c r="AY116" s="18" t="s">
        <v>114</v>
      </c>
      <c r="BE116" s="147">
        <f>IF(N116="základní",J116,0)</f>
        <v>0</v>
      </c>
      <c r="BF116" s="147">
        <f>IF(N116="snížená",J116,0)</f>
        <v>0</v>
      </c>
      <c r="BG116" s="147">
        <f>IF(N116="zákl. přenesená",J116,0)</f>
        <v>0</v>
      </c>
      <c r="BH116" s="147">
        <f>IF(N116="sníž. přenesená",J116,0)</f>
        <v>0</v>
      </c>
      <c r="BI116" s="147">
        <f>IF(N116="nulová",J116,0)</f>
        <v>0</v>
      </c>
      <c r="BJ116" s="18" t="s">
        <v>77</v>
      </c>
      <c r="BK116" s="147">
        <f>ROUND(I116*H116,2)</f>
        <v>0</v>
      </c>
      <c r="BL116" s="18" t="s">
        <v>122</v>
      </c>
      <c r="BM116" s="146" t="s">
        <v>155</v>
      </c>
    </row>
    <row r="117" spans="1:65" s="2" customFormat="1" ht="11.25">
      <c r="A117" s="33"/>
      <c r="B117" s="34"/>
      <c r="C117" s="33"/>
      <c r="D117" s="148" t="s">
        <v>124</v>
      </c>
      <c r="E117" s="33"/>
      <c r="F117" s="149" t="s">
        <v>156</v>
      </c>
      <c r="G117" s="33"/>
      <c r="H117" s="33"/>
      <c r="I117" s="150"/>
      <c r="J117" s="33"/>
      <c r="K117" s="33"/>
      <c r="L117" s="34"/>
      <c r="M117" s="151"/>
      <c r="N117" s="152"/>
      <c r="O117" s="54"/>
      <c r="P117" s="54"/>
      <c r="Q117" s="54"/>
      <c r="R117" s="54"/>
      <c r="S117" s="54"/>
      <c r="T117" s="55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124</v>
      </c>
      <c r="AU117" s="18" t="s">
        <v>81</v>
      </c>
    </row>
    <row r="118" spans="1:65" s="14" customFormat="1" ht="11.25">
      <c r="B118" s="172"/>
      <c r="D118" s="154" t="s">
        <v>126</v>
      </c>
      <c r="E118" s="173" t="s">
        <v>3</v>
      </c>
      <c r="F118" s="174" t="s">
        <v>157</v>
      </c>
      <c r="H118" s="173" t="s">
        <v>3</v>
      </c>
      <c r="I118" s="175"/>
      <c r="L118" s="172"/>
      <c r="M118" s="176"/>
      <c r="N118" s="177"/>
      <c r="O118" s="177"/>
      <c r="P118" s="177"/>
      <c r="Q118" s="177"/>
      <c r="R118" s="177"/>
      <c r="S118" s="177"/>
      <c r="T118" s="178"/>
      <c r="AT118" s="173" t="s">
        <v>126</v>
      </c>
      <c r="AU118" s="173" t="s">
        <v>81</v>
      </c>
      <c r="AV118" s="14" t="s">
        <v>77</v>
      </c>
      <c r="AW118" s="14" t="s">
        <v>33</v>
      </c>
      <c r="AX118" s="14" t="s">
        <v>72</v>
      </c>
      <c r="AY118" s="173" t="s">
        <v>114</v>
      </c>
    </row>
    <row r="119" spans="1:65" s="13" customFormat="1" ht="11.25">
      <c r="B119" s="153"/>
      <c r="D119" s="154" t="s">
        <v>126</v>
      </c>
      <c r="E119" s="155" t="s">
        <v>3</v>
      </c>
      <c r="F119" s="156" t="s">
        <v>158</v>
      </c>
      <c r="H119" s="157">
        <v>8.52</v>
      </c>
      <c r="I119" s="158"/>
      <c r="L119" s="153"/>
      <c r="M119" s="159"/>
      <c r="N119" s="160"/>
      <c r="O119" s="160"/>
      <c r="P119" s="160"/>
      <c r="Q119" s="160"/>
      <c r="R119" s="160"/>
      <c r="S119" s="160"/>
      <c r="T119" s="161"/>
      <c r="AT119" s="155" t="s">
        <v>126</v>
      </c>
      <c r="AU119" s="155" t="s">
        <v>81</v>
      </c>
      <c r="AV119" s="13" t="s">
        <v>81</v>
      </c>
      <c r="AW119" s="13" t="s">
        <v>33</v>
      </c>
      <c r="AX119" s="13" t="s">
        <v>72</v>
      </c>
      <c r="AY119" s="155" t="s">
        <v>114</v>
      </c>
    </row>
    <row r="120" spans="1:65" s="15" customFormat="1" ht="11.25">
      <c r="B120" s="179"/>
      <c r="D120" s="154" t="s">
        <v>126</v>
      </c>
      <c r="E120" s="180" t="s">
        <v>3</v>
      </c>
      <c r="F120" s="181" t="s">
        <v>136</v>
      </c>
      <c r="H120" s="182">
        <v>8.52</v>
      </c>
      <c r="I120" s="183"/>
      <c r="L120" s="179"/>
      <c r="M120" s="184"/>
      <c r="N120" s="185"/>
      <c r="O120" s="185"/>
      <c r="P120" s="185"/>
      <c r="Q120" s="185"/>
      <c r="R120" s="185"/>
      <c r="S120" s="185"/>
      <c r="T120" s="186"/>
      <c r="AT120" s="180" t="s">
        <v>126</v>
      </c>
      <c r="AU120" s="180" t="s">
        <v>81</v>
      </c>
      <c r="AV120" s="15" t="s">
        <v>137</v>
      </c>
      <c r="AW120" s="15" t="s">
        <v>33</v>
      </c>
      <c r="AX120" s="15" t="s">
        <v>72</v>
      </c>
      <c r="AY120" s="180" t="s">
        <v>114</v>
      </c>
    </row>
    <row r="121" spans="1:65" s="13" customFormat="1" ht="11.25">
      <c r="B121" s="153"/>
      <c r="D121" s="154" t="s">
        <v>126</v>
      </c>
      <c r="E121" s="155" t="s">
        <v>3</v>
      </c>
      <c r="F121" s="156" t="s">
        <v>159</v>
      </c>
      <c r="H121" s="157">
        <v>8.5</v>
      </c>
      <c r="I121" s="158"/>
      <c r="L121" s="153"/>
      <c r="M121" s="159"/>
      <c r="N121" s="160"/>
      <c r="O121" s="160"/>
      <c r="P121" s="160"/>
      <c r="Q121" s="160"/>
      <c r="R121" s="160"/>
      <c r="S121" s="160"/>
      <c r="T121" s="161"/>
      <c r="AT121" s="155" t="s">
        <v>126</v>
      </c>
      <c r="AU121" s="155" t="s">
        <v>81</v>
      </c>
      <c r="AV121" s="13" t="s">
        <v>81</v>
      </c>
      <c r="AW121" s="13" t="s">
        <v>33</v>
      </c>
      <c r="AX121" s="13" t="s">
        <v>72</v>
      </c>
      <c r="AY121" s="155" t="s">
        <v>114</v>
      </c>
    </row>
    <row r="122" spans="1:65" s="15" customFormat="1" ht="11.25">
      <c r="B122" s="179"/>
      <c r="D122" s="154" t="s">
        <v>126</v>
      </c>
      <c r="E122" s="180" t="s">
        <v>3</v>
      </c>
      <c r="F122" s="181" t="s">
        <v>136</v>
      </c>
      <c r="H122" s="182">
        <v>8.5</v>
      </c>
      <c r="I122" s="183"/>
      <c r="L122" s="179"/>
      <c r="M122" s="184"/>
      <c r="N122" s="185"/>
      <c r="O122" s="185"/>
      <c r="P122" s="185"/>
      <c r="Q122" s="185"/>
      <c r="R122" s="185"/>
      <c r="S122" s="185"/>
      <c r="T122" s="186"/>
      <c r="AT122" s="180" t="s">
        <v>126</v>
      </c>
      <c r="AU122" s="180" t="s">
        <v>81</v>
      </c>
      <c r="AV122" s="15" t="s">
        <v>137</v>
      </c>
      <c r="AW122" s="15" t="s">
        <v>33</v>
      </c>
      <c r="AX122" s="15" t="s">
        <v>77</v>
      </c>
      <c r="AY122" s="180" t="s">
        <v>114</v>
      </c>
    </row>
    <row r="123" spans="1:65" s="2" customFormat="1" ht="16.5" customHeight="1">
      <c r="A123" s="33"/>
      <c r="B123" s="134"/>
      <c r="C123" s="162" t="s">
        <v>160</v>
      </c>
      <c r="D123" s="162" t="s">
        <v>128</v>
      </c>
      <c r="E123" s="163" t="s">
        <v>161</v>
      </c>
      <c r="F123" s="164" t="s">
        <v>162</v>
      </c>
      <c r="G123" s="165" t="s">
        <v>120</v>
      </c>
      <c r="H123" s="166">
        <v>8.5</v>
      </c>
      <c r="I123" s="167"/>
      <c r="J123" s="168">
        <f>ROUND(I123*H123,2)</f>
        <v>0</v>
      </c>
      <c r="K123" s="164" t="s">
        <v>121</v>
      </c>
      <c r="L123" s="169"/>
      <c r="M123" s="170" t="s">
        <v>3</v>
      </c>
      <c r="N123" s="171" t="s">
        <v>43</v>
      </c>
      <c r="O123" s="54"/>
      <c r="P123" s="144">
        <f>O123*H123</f>
        <v>0</v>
      </c>
      <c r="Q123" s="144">
        <v>9.2000000000000003E-4</v>
      </c>
      <c r="R123" s="144">
        <f>Q123*H123</f>
        <v>7.8200000000000006E-3</v>
      </c>
      <c r="S123" s="144">
        <v>0</v>
      </c>
      <c r="T123" s="14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46" t="s">
        <v>131</v>
      </c>
      <c r="AT123" s="146" t="s">
        <v>128</v>
      </c>
      <c r="AU123" s="146" t="s">
        <v>81</v>
      </c>
      <c r="AY123" s="18" t="s">
        <v>114</v>
      </c>
      <c r="BE123" s="147">
        <f>IF(N123="základní",J123,0)</f>
        <v>0</v>
      </c>
      <c r="BF123" s="147">
        <f>IF(N123="snížená",J123,0)</f>
        <v>0</v>
      </c>
      <c r="BG123" s="147">
        <f>IF(N123="zákl. přenesená",J123,0)</f>
        <v>0</v>
      </c>
      <c r="BH123" s="147">
        <f>IF(N123="sníž. přenesená",J123,0)</f>
        <v>0</v>
      </c>
      <c r="BI123" s="147">
        <f>IF(N123="nulová",J123,0)</f>
        <v>0</v>
      </c>
      <c r="BJ123" s="18" t="s">
        <v>77</v>
      </c>
      <c r="BK123" s="147">
        <f>ROUND(I123*H123,2)</f>
        <v>0</v>
      </c>
      <c r="BL123" s="18" t="s">
        <v>122</v>
      </c>
      <c r="BM123" s="146" t="s">
        <v>163</v>
      </c>
    </row>
    <row r="124" spans="1:65" s="2" customFormat="1" ht="11.25">
      <c r="A124" s="33"/>
      <c r="B124" s="34"/>
      <c r="C124" s="33"/>
      <c r="D124" s="148" t="s">
        <v>124</v>
      </c>
      <c r="E124" s="33"/>
      <c r="F124" s="149" t="s">
        <v>164</v>
      </c>
      <c r="G124" s="33"/>
      <c r="H124" s="33"/>
      <c r="I124" s="150"/>
      <c r="J124" s="33"/>
      <c r="K124" s="33"/>
      <c r="L124" s="34"/>
      <c r="M124" s="151"/>
      <c r="N124" s="152"/>
      <c r="O124" s="54"/>
      <c r="P124" s="54"/>
      <c r="Q124" s="54"/>
      <c r="R124" s="54"/>
      <c r="S124" s="54"/>
      <c r="T124" s="55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124</v>
      </c>
      <c r="AU124" s="18" t="s">
        <v>81</v>
      </c>
    </row>
    <row r="125" spans="1:65" s="14" customFormat="1" ht="11.25">
      <c r="B125" s="172"/>
      <c r="D125" s="154" t="s">
        <v>126</v>
      </c>
      <c r="E125" s="173" t="s">
        <v>3</v>
      </c>
      <c r="F125" s="174" t="s">
        <v>134</v>
      </c>
      <c r="H125" s="173" t="s">
        <v>3</v>
      </c>
      <c r="I125" s="175"/>
      <c r="L125" s="172"/>
      <c r="M125" s="176"/>
      <c r="N125" s="177"/>
      <c r="O125" s="177"/>
      <c r="P125" s="177"/>
      <c r="Q125" s="177"/>
      <c r="R125" s="177"/>
      <c r="S125" s="177"/>
      <c r="T125" s="178"/>
      <c r="AT125" s="173" t="s">
        <v>126</v>
      </c>
      <c r="AU125" s="173" t="s">
        <v>81</v>
      </c>
      <c r="AV125" s="14" t="s">
        <v>77</v>
      </c>
      <c r="AW125" s="14" t="s">
        <v>33</v>
      </c>
      <c r="AX125" s="14" t="s">
        <v>72</v>
      </c>
      <c r="AY125" s="173" t="s">
        <v>114</v>
      </c>
    </row>
    <row r="126" spans="1:65" s="13" customFormat="1" ht="11.25">
      <c r="B126" s="153"/>
      <c r="D126" s="154" t="s">
        <v>126</v>
      </c>
      <c r="E126" s="155" t="s">
        <v>3</v>
      </c>
      <c r="F126" s="156" t="s">
        <v>165</v>
      </c>
      <c r="H126" s="157">
        <v>8.4120000000000008</v>
      </c>
      <c r="I126" s="158"/>
      <c r="L126" s="153"/>
      <c r="M126" s="159"/>
      <c r="N126" s="160"/>
      <c r="O126" s="160"/>
      <c r="P126" s="160"/>
      <c r="Q126" s="160"/>
      <c r="R126" s="160"/>
      <c r="S126" s="160"/>
      <c r="T126" s="161"/>
      <c r="AT126" s="155" t="s">
        <v>126</v>
      </c>
      <c r="AU126" s="155" t="s">
        <v>81</v>
      </c>
      <c r="AV126" s="13" t="s">
        <v>81</v>
      </c>
      <c r="AW126" s="13" t="s">
        <v>33</v>
      </c>
      <c r="AX126" s="13" t="s">
        <v>72</v>
      </c>
      <c r="AY126" s="155" t="s">
        <v>114</v>
      </c>
    </row>
    <row r="127" spans="1:65" s="15" customFormat="1" ht="11.25">
      <c r="B127" s="179"/>
      <c r="D127" s="154" t="s">
        <v>126</v>
      </c>
      <c r="E127" s="180" t="s">
        <v>3</v>
      </c>
      <c r="F127" s="181" t="s">
        <v>136</v>
      </c>
      <c r="H127" s="182">
        <v>8.4120000000000008</v>
      </c>
      <c r="I127" s="183"/>
      <c r="L127" s="179"/>
      <c r="M127" s="184"/>
      <c r="N127" s="185"/>
      <c r="O127" s="185"/>
      <c r="P127" s="185"/>
      <c r="Q127" s="185"/>
      <c r="R127" s="185"/>
      <c r="S127" s="185"/>
      <c r="T127" s="186"/>
      <c r="AT127" s="180" t="s">
        <v>126</v>
      </c>
      <c r="AU127" s="180" t="s">
        <v>81</v>
      </c>
      <c r="AV127" s="15" t="s">
        <v>137</v>
      </c>
      <c r="AW127" s="15" t="s">
        <v>33</v>
      </c>
      <c r="AX127" s="15" t="s">
        <v>72</v>
      </c>
      <c r="AY127" s="180" t="s">
        <v>114</v>
      </c>
    </row>
    <row r="128" spans="1:65" s="13" customFormat="1" ht="11.25">
      <c r="B128" s="153"/>
      <c r="D128" s="154" t="s">
        <v>126</v>
      </c>
      <c r="E128" s="155" t="s">
        <v>3</v>
      </c>
      <c r="F128" s="156" t="s">
        <v>159</v>
      </c>
      <c r="H128" s="157">
        <v>8.5</v>
      </c>
      <c r="I128" s="158"/>
      <c r="L128" s="153"/>
      <c r="M128" s="159"/>
      <c r="N128" s="160"/>
      <c r="O128" s="160"/>
      <c r="P128" s="160"/>
      <c r="Q128" s="160"/>
      <c r="R128" s="160"/>
      <c r="S128" s="160"/>
      <c r="T128" s="161"/>
      <c r="AT128" s="155" t="s">
        <v>126</v>
      </c>
      <c r="AU128" s="155" t="s">
        <v>81</v>
      </c>
      <c r="AV128" s="13" t="s">
        <v>81</v>
      </c>
      <c r="AW128" s="13" t="s">
        <v>33</v>
      </c>
      <c r="AX128" s="13" t="s">
        <v>72</v>
      </c>
      <c r="AY128" s="155" t="s">
        <v>114</v>
      </c>
    </row>
    <row r="129" spans="1:65" s="15" customFormat="1" ht="11.25">
      <c r="B129" s="179"/>
      <c r="D129" s="154" t="s">
        <v>126</v>
      </c>
      <c r="E129" s="180" t="s">
        <v>3</v>
      </c>
      <c r="F129" s="181" t="s">
        <v>136</v>
      </c>
      <c r="H129" s="182">
        <v>8.5</v>
      </c>
      <c r="I129" s="18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126</v>
      </c>
      <c r="AU129" s="180" t="s">
        <v>81</v>
      </c>
      <c r="AV129" s="15" t="s">
        <v>137</v>
      </c>
      <c r="AW129" s="15" t="s">
        <v>33</v>
      </c>
      <c r="AX129" s="15" t="s">
        <v>77</v>
      </c>
      <c r="AY129" s="180" t="s">
        <v>114</v>
      </c>
    </row>
    <row r="130" spans="1:65" s="2" customFormat="1" ht="16.5" customHeight="1">
      <c r="A130" s="33"/>
      <c r="B130" s="134"/>
      <c r="C130" s="162" t="s">
        <v>166</v>
      </c>
      <c r="D130" s="162" t="s">
        <v>128</v>
      </c>
      <c r="E130" s="163" t="s">
        <v>167</v>
      </c>
      <c r="F130" s="164" t="s">
        <v>168</v>
      </c>
      <c r="G130" s="165" t="s">
        <v>120</v>
      </c>
      <c r="H130" s="166">
        <v>1.5</v>
      </c>
      <c r="I130" s="167"/>
      <c r="J130" s="168">
        <f>ROUND(I130*H130,2)</f>
        <v>0</v>
      </c>
      <c r="K130" s="164" t="s">
        <v>121</v>
      </c>
      <c r="L130" s="169"/>
      <c r="M130" s="170" t="s">
        <v>3</v>
      </c>
      <c r="N130" s="171" t="s">
        <v>43</v>
      </c>
      <c r="O130" s="54"/>
      <c r="P130" s="144">
        <f>O130*H130</f>
        <v>0</v>
      </c>
      <c r="Q130" s="144">
        <v>1.5E-3</v>
      </c>
      <c r="R130" s="144">
        <f>Q130*H130</f>
        <v>2.2500000000000003E-3</v>
      </c>
      <c r="S130" s="144">
        <v>0</v>
      </c>
      <c r="T130" s="14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46" t="s">
        <v>131</v>
      </c>
      <c r="AT130" s="146" t="s">
        <v>128</v>
      </c>
      <c r="AU130" s="146" t="s">
        <v>81</v>
      </c>
      <c r="AY130" s="18" t="s">
        <v>114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8" t="s">
        <v>77</v>
      </c>
      <c r="BK130" s="147">
        <f>ROUND(I130*H130,2)</f>
        <v>0</v>
      </c>
      <c r="BL130" s="18" t="s">
        <v>122</v>
      </c>
      <c r="BM130" s="146" t="s">
        <v>169</v>
      </c>
    </row>
    <row r="131" spans="1:65" s="2" customFormat="1" ht="11.25">
      <c r="A131" s="33"/>
      <c r="B131" s="34"/>
      <c r="C131" s="33"/>
      <c r="D131" s="148" t="s">
        <v>124</v>
      </c>
      <c r="E131" s="33"/>
      <c r="F131" s="149" t="s">
        <v>170</v>
      </c>
      <c r="G131" s="33"/>
      <c r="H131" s="33"/>
      <c r="I131" s="150"/>
      <c r="J131" s="33"/>
      <c r="K131" s="33"/>
      <c r="L131" s="34"/>
      <c r="M131" s="151"/>
      <c r="N131" s="152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124</v>
      </c>
      <c r="AU131" s="18" t="s">
        <v>81</v>
      </c>
    </row>
    <row r="132" spans="1:65" s="14" customFormat="1" ht="11.25">
      <c r="B132" s="172"/>
      <c r="D132" s="154" t="s">
        <v>126</v>
      </c>
      <c r="E132" s="173" t="s">
        <v>3</v>
      </c>
      <c r="F132" s="174" t="s">
        <v>171</v>
      </c>
      <c r="H132" s="173" t="s">
        <v>3</v>
      </c>
      <c r="I132" s="175"/>
      <c r="L132" s="172"/>
      <c r="M132" s="176"/>
      <c r="N132" s="177"/>
      <c r="O132" s="177"/>
      <c r="P132" s="177"/>
      <c r="Q132" s="177"/>
      <c r="R132" s="177"/>
      <c r="S132" s="177"/>
      <c r="T132" s="178"/>
      <c r="AT132" s="173" t="s">
        <v>126</v>
      </c>
      <c r="AU132" s="173" t="s">
        <v>81</v>
      </c>
      <c r="AV132" s="14" t="s">
        <v>77</v>
      </c>
      <c r="AW132" s="14" t="s">
        <v>33</v>
      </c>
      <c r="AX132" s="14" t="s">
        <v>72</v>
      </c>
      <c r="AY132" s="173" t="s">
        <v>114</v>
      </c>
    </row>
    <row r="133" spans="1:65" s="13" customFormat="1" ht="11.25">
      <c r="B133" s="153"/>
      <c r="D133" s="154" t="s">
        <v>126</v>
      </c>
      <c r="E133" s="155" t="s">
        <v>3</v>
      </c>
      <c r="F133" s="156" t="s">
        <v>172</v>
      </c>
      <c r="H133" s="157">
        <v>1.5</v>
      </c>
      <c r="I133" s="158"/>
      <c r="L133" s="153"/>
      <c r="M133" s="159"/>
      <c r="N133" s="160"/>
      <c r="O133" s="160"/>
      <c r="P133" s="160"/>
      <c r="Q133" s="160"/>
      <c r="R133" s="160"/>
      <c r="S133" s="160"/>
      <c r="T133" s="161"/>
      <c r="AT133" s="155" t="s">
        <v>126</v>
      </c>
      <c r="AU133" s="155" t="s">
        <v>81</v>
      </c>
      <c r="AV133" s="13" t="s">
        <v>81</v>
      </c>
      <c r="AW133" s="13" t="s">
        <v>33</v>
      </c>
      <c r="AX133" s="13" t="s">
        <v>72</v>
      </c>
      <c r="AY133" s="155" t="s">
        <v>114</v>
      </c>
    </row>
    <row r="134" spans="1:65" s="15" customFormat="1" ht="11.25">
      <c r="B134" s="179"/>
      <c r="D134" s="154" t="s">
        <v>126</v>
      </c>
      <c r="E134" s="180" t="s">
        <v>3</v>
      </c>
      <c r="F134" s="181" t="s">
        <v>136</v>
      </c>
      <c r="H134" s="182">
        <v>1.5</v>
      </c>
      <c r="I134" s="183"/>
      <c r="L134" s="179"/>
      <c r="M134" s="184"/>
      <c r="N134" s="185"/>
      <c r="O134" s="185"/>
      <c r="P134" s="185"/>
      <c r="Q134" s="185"/>
      <c r="R134" s="185"/>
      <c r="S134" s="185"/>
      <c r="T134" s="186"/>
      <c r="AT134" s="180" t="s">
        <v>126</v>
      </c>
      <c r="AU134" s="180" t="s">
        <v>81</v>
      </c>
      <c r="AV134" s="15" t="s">
        <v>137</v>
      </c>
      <c r="AW134" s="15" t="s">
        <v>33</v>
      </c>
      <c r="AX134" s="15" t="s">
        <v>72</v>
      </c>
      <c r="AY134" s="180" t="s">
        <v>114</v>
      </c>
    </row>
    <row r="135" spans="1:65" s="13" customFormat="1" ht="11.25">
      <c r="B135" s="153"/>
      <c r="D135" s="154" t="s">
        <v>126</v>
      </c>
      <c r="E135" s="155" t="s">
        <v>3</v>
      </c>
      <c r="F135" s="156" t="s">
        <v>173</v>
      </c>
      <c r="H135" s="157">
        <v>1.5</v>
      </c>
      <c r="I135" s="158"/>
      <c r="L135" s="153"/>
      <c r="M135" s="159"/>
      <c r="N135" s="160"/>
      <c r="O135" s="160"/>
      <c r="P135" s="160"/>
      <c r="Q135" s="160"/>
      <c r="R135" s="160"/>
      <c r="S135" s="160"/>
      <c r="T135" s="161"/>
      <c r="AT135" s="155" t="s">
        <v>126</v>
      </c>
      <c r="AU135" s="155" t="s">
        <v>81</v>
      </c>
      <c r="AV135" s="13" t="s">
        <v>81</v>
      </c>
      <c r="AW135" s="13" t="s">
        <v>33</v>
      </c>
      <c r="AX135" s="13" t="s">
        <v>72</v>
      </c>
      <c r="AY135" s="155" t="s">
        <v>114</v>
      </c>
    </row>
    <row r="136" spans="1:65" s="15" customFormat="1" ht="11.25">
      <c r="B136" s="179"/>
      <c r="D136" s="154" t="s">
        <v>126</v>
      </c>
      <c r="E136" s="180" t="s">
        <v>3</v>
      </c>
      <c r="F136" s="181" t="s">
        <v>136</v>
      </c>
      <c r="H136" s="182">
        <v>1.5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0" t="s">
        <v>126</v>
      </c>
      <c r="AU136" s="180" t="s">
        <v>81</v>
      </c>
      <c r="AV136" s="15" t="s">
        <v>137</v>
      </c>
      <c r="AW136" s="15" t="s">
        <v>33</v>
      </c>
      <c r="AX136" s="15" t="s">
        <v>77</v>
      </c>
      <c r="AY136" s="180" t="s">
        <v>114</v>
      </c>
    </row>
    <row r="137" spans="1:65" s="2" customFormat="1" ht="16.5" customHeight="1">
      <c r="A137" s="33"/>
      <c r="B137" s="134"/>
      <c r="C137" s="162" t="s">
        <v>174</v>
      </c>
      <c r="D137" s="162" t="s">
        <v>128</v>
      </c>
      <c r="E137" s="163" t="s">
        <v>175</v>
      </c>
      <c r="F137" s="164" t="s">
        <v>176</v>
      </c>
      <c r="G137" s="165" t="s">
        <v>120</v>
      </c>
      <c r="H137" s="166">
        <v>4.5</v>
      </c>
      <c r="I137" s="167"/>
      <c r="J137" s="168">
        <f>ROUND(I137*H137,2)</f>
        <v>0</v>
      </c>
      <c r="K137" s="164" t="s">
        <v>121</v>
      </c>
      <c r="L137" s="169"/>
      <c r="M137" s="170" t="s">
        <v>3</v>
      </c>
      <c r="N137" s="171" t="s">
        <v>43</v>
      </c>
      <c r="O137" s="54"/>
      <c r="P137" s="144">
        <f>O137*H137</f>
        <v>0</v>
      </c>
      <c r="Q137" s="144">
        <v>2.5999999999999999E-3</v>
      </c>
      <c r="R137" s="144">
        <f>Q137*H137</f>
        <v>1.1699999999999999E-2</v>
      </c>
      <c r="S137" s="144">
        <v>0</v>
      </c>
      <c r="T137" s="14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46" t="s">
        <v>131</v>
      </c>
      <c r="AT137" s="146" t="s">
        <v>128</v>
      </c>
      <c r="AU137" s="146" t="s">
        <v>81</v>
      </c>
      <c r="AY137" s="18" t="s">
        <v>114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8" t="s">
        <v>77</v>
      </c>
      <c r="BK137" s="147">
        <f>ROUND(I137*H137,2)</f>
        <v>0</v>
      </c>
      <c r="BL137" s="18" t="s">
        <v>122</v>
      </c>
      <c r="BM137" s="146" t="s">
        <v>177</v>
      </c>
    </row>
    <row r="138" spans="1:65" s="2" customFormat="1" ht="11.25">
      <c r="A138" s="33"/>
      <c r="B138" s="34"/>
      <c r="C138" s="33"/>
      <c r="D138" s="148" t="s">
        <v>124</v>
      </c>
      <c r="E138" s="33"/>
      <c r="F138" s="149" t="s">
        <v>178</v>
      </c>
      <c r="G138" s="33"/>
      <c r="H138" s="33"/>
      <c r="I138" s="150"/>
      <c r="J138" s="33"/>
      <c r="K138" s="33"/>
      <c r="L138" s="34"/>
      <c r="M138" s="151"/>
      <c r="N138" s="152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124</v>
      </c>
      <c r="AU138" s="18" t="s">
        <v>81</v>
      </c>
    </row>
    <row r="139" spans="1:65" s="14" customFormat="1" ht="11.25">
      <c r="B139" s="172"/>
      <c r="D139" s="154" t="s">
        <v>126</v>
      </c>
      <c r="E139" s="173" t="s">
        <v>3</v>
      </c>
      <c r="F139" s="174" t="s">
        <v>171</v>
      </c>
      <c r="H139" s="173" t="s">
        <v>3</v>
      </c>
      <c r="I139" s="175"/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126</v>
      </c>
      <c r="AU139" s="173" t="s">
        <v>81</v>
      </c>
      <c r="AV139" s="14" t="s">
        <v>77</v>
      </c>
      <c r="AW139" s="14" t="s">
        <v>33</v>
      </c>
      <c r="AX139" s="14" t="s">
        <v>72</v>
      </c>
      <c r="AY139" s="173" t="s">
        <v>114</v>
      </c>
    </row>
    <row r="140" spans="1:65" s="13" customFormat="1" ht="11.25">
      <c r="B140" s="153"/>
      <c r="D140" s="154" t="s">
        <v>126</v>
      </c>
      <c r="E140" s="155" t="s">
        <v>3</v>
      </c>
      <c r="F140" s="156" t="s">
        <v>179</v>
      </c>
      <c r="H140" s="157">
        <v>4.2</v>
      </c>
      <c r="I140" s="158"/>
      <c r="L140" s="153"/>
      <c r="M140" s="159"/>
      <c r="N140" s="160"/>
      <c r="O140" s="160"/>
      <c r="P140" s="160"/>
      <c r="Q140" s="160"/>
      <c r="R140" s="160"/>
      <c r="S140" s="160"/>
      <c r="T140" s="161"/>
      <c r="AT140" s="155" t="s">
        <v>126</v>
      </c>
      <c r="AU140" s="155" t="s">
        <v>81</v>
      </c>
      <c r="AV140" s="13" t="s">
        <v>81</v>
      </c>
      <c r="AW140" s="13" t="s">
        <v>33</v>
      </c>
      <c r="AX140" s="13" t="s">
        <v>72</v>
      </c>
      <c r="AY140" s="155" t="s">
        <v>114</v>
      </c>
    </row>
    <row r="141" spans="1:65" s="15" customFormat="1" ht="11.25">
      <c r="B141" s="179"/>
      <c r="D141" s="154" t="s">
        <v>126</v>
      </c>
      <c r="E141" s="180" t="s">
        <v>3</v>
      </c>
      <c r="F141" s="181" t="s">
        <v>136</v>
      </c>
      <c r="H141" s="182">
        <v>4.2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126</v>
      </c>
      <c r="AU141" s="180" t="s">
        <v>81</v>
      </c>
      <c r="AV141" s="15" t="s">
        <v>137</v>
      </c>
      <c r="AW141" s="15" t="s">
        <v>33</v>
      </c>
      <c r="AX141" s="15" t="s">
        <v>72</v>
      </c>
      <c r="AY141" s="180" t="s">
        <v>114</v>
      </c>
    </row>
    <row r="142" spans="1:65" s="13" customFormat="1" ht="11.25">
      <c r="B142" s="153"/>
      <c r="D142" s="154" t="s">
        <v>126</v>
      </c>
      <c r="E142" s="155" t="s">
        <v>3</v>
      </c>
      <c r="F142" s="156" t="s">
        <v>180</v>
      </c>
      <c r="H142" s="157">
        <v>4.5</v>
      </c>
      <c r="I142" s="158"/>
      <c r="L142" s="153"/>
      <c r="M142" s="159"/>
      <c r="N142" s="160"/>
      <c r="O142" s="160"/>
      <c r="P142" s="160"/>
      <c r="Q142" s="160"/>
      <c r="R142" s="160"/>
      <c r="S142" s="160"/>
      <c r="T142" s="161"/>
      <c r="AT142" s="155" t="s">
        <v>126</v>
      </c>
      <c r="AU142" s="155" t="s">
        <v>81</v>
      </c>
      <c r="AV142" s="13" t="s">
        <v>81</v>
      </c>
      <c r="AW142" s="13" t="s">
        <v>33</v>
      </c>
      <c r="AX142" s="13" t="s">
        <v>72</v>
      </c>
      <c r="AY142" s="155" t="s">
        <v>114</v>
      </c>
    </row>
    <row r="143" spans="1:65" s="15" customFormat="1" ht="11.25">
      <c r="B143" s="179"/>
      <c r="D143" s="154" t="s">
        <v>126</v>
      </c>
      <c r="E143" s="180" t="s">
        <v>3</v>
      </c>
      <c r="F143" s="181" t="s">
        <v>136</v>
      </c>
      <c r="H143" s="182">
        <v>4.5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126</v>
      </c>
      <c r="AU143" s="180" t="s">
        <v>81</v>
      </c>
      <c r="AV143" s="15" t="s">
        <v>137</v>
      </c>
      <c r="AW143" s="15" t="s">
        <v>33</v>
      </c>
      <c r="AX143" s="15" t="s">
        <v>77</v>
      </c>
      <c r="AY143" s="180" t="s">
        <v>114</v>
      </c>
    </row>
    <row r="144" spans="1:65" s="2" customFormat="1" ht="16.5" customHeight="1">
      <c r="A144" s="33"/>
      <c r="B144" s="134"/>
      <c r="C144" s="162" t="s">
        <v>181</v>
      </c>
      <c r="D144" s="162" t="s">
        <v>128</v>
      </c>
      <c r="E144" s="163" t="s">
        <v>182</v>
      </c>
      <c r="F144" s="164" t="s">
        <v>183</v>
      </c>
      <c r="G144" s="165" t="s">
        <v>120</v>
      </c>
      <c r="H144" s="166">
        <v>48</v>
      </c>
      <c r="I144" s="167"/>
      <c r="J144" s="168">
        <f>ROUND(I144*H144,2)</f>
        <v>0</v>
      </c>
      <c r="K144" s="164" t="s">
        <v>121</v>
      </c>
      <c r="L144" s="169"/>
      <c r="M144" s="170" t="s">
        <v>3</v>
      </c>
      <c r="N144" s="171" t="s">
        <v>43</v>
      </c>
      <c r="O144" s="54"/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46" t="s">
        <v>131</v>
      </c>
      <c r="AT144" s="146" t="s">
        <v>128</v>
      </c>
      <c r="AU144" s="146" t="s">
        <v>81</v>
      </c>
      <c r="AY144" s="18" t="s">
        <v>114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8" t="s">
        <v>77</v>
      </c>
      <c r="BK144" s="147">
        <f>ROUND(I144*H144,2)</f>
        <v>0</v>
      </c>
      <c r="BL144" s="18" t="s">
        <v>122</v>
      </c>
      <c r="BM144" s="146" t="s">
        <v>184</v>
      </c>
    </row>
    <row r="145" spans="1:65" s="2" customFormat="1" ht="11.25">
      <c r="A145" s="33"/>
      <c r="B145" s="34"/>
      <c r="C145" s="33"/>
      <c r="D145" s="148" t="s">
        <v>124</v>
      </c>
      <c r="E145" s="33"/>
      <c r="F145" s="149" t="s">
        <v>185</v>
      </c>
      <c r="G145" s="33"/>
      <c r="H145" s="33"/>
      <c r="I145" s="150"/>
      <c r="J145" s="33"/>
      <c r="K145" s="33"/>
      <c r="L145" s="34"/>
      <c r="M145" s="151"/>
      <c r="N145" s="152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124</v>
      </c>
      <c r="AU145" s="18" t="s">
        <v>81</v>
      </c>
    </row>
    <row r="146" spans="1:65" s="13" customFormat="1" ht="11.25">
      <c r="B146" s="153"/>
      <c r="D146" s="154" t="s">
        <v>126</v>
      </c>
      <c r="E146" s="155" t="s">
        <v>3</v>
      </c>
      <c r="F146" s="156" t="s">
        <v>186</v>
      </c>
      <c r="H146" s="157">
        <v>48</v>
      </c>
      <c r="I146" s="158"/>
      <c r="L146" s="153"/>
      <c r="M146" s="159"/>
      <c r="N146" s="160"/>
      <c r="O146" s="160"/>
      <c r="P146" s="160"/>
      <c r="Q146" s="160"/>
      <c r="R146" s="160"/>
      <c r="S146" s="160"/>
      <c r="T146" s="161"/>
      <c r="AT146" s="155" t="s">
        <v>126</v>
      </c>
      <c r="AU146" s="155" t="s">
        <v>81</v>
      </c>
      <c r="AV146" s="13" t="s">
        <v>81</v>
      </c>
      <c r="AW146" s="13" t="s">
        <v>33</v>
      </c>
      <c r="AX146" s="13" t="s">
        <v>77</v>
      </c>
      <c r="AY146" s="155" t="s">
        <v>114</v>
      </c>
    </row>
    <row r="147" spans="1:65" s="2" customFormat="1" ht="24.2" customHeight="1">
      <c r="A147" s="33"/>
      <c r="B147" s="134"/>
      <c r="C147" s="135" t="s">
        <v>187</v>
      </c>
      <c r="D147" s="135" t="s">
        <v>117</v>
      </c>
      <c r="E147" s="136" t="s">
        <v>188</v>
      </c>
      <c r="F147" s="137" t="s">
        <v>189</v>
      </c>
      <c r="G147" s="138" t="s">
        <v>190</v>
      </c>
      <c r="H147" s="139">
        <v>3.2000000000000001E-2</v>
      </c>
      <c r="I147" s="140"/>
      <c r="J147" s="141">
        <f>ROUND(I147*H147,2)</f>
        <v>0</v>
      </c>
      <c r="K147" s="137" t="s">
        <v>121</v>
      </c>
      <c r="L147" s="34"/>
      <c r="M147" s="142" t="s">
        <v>3</v>
      </c>
      <c r="N147" s="143" t="s">
        <v>43</v>
      </c>
      <c r="O147" s="54"/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46" t="s">
        <v>122</v>
      </c>
      <c r="AT147" s="146" t="s">
        <v>117</v>
      </c>
      <c r="AU147" s="146" t="s">
        <v>81</v>
      </c>
      <c r="AY147" s="18" t="s">
        <v>114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8" t="s">
        <v>77</v>
      </c>
      <c r="BK147" s="147">
        <f>ROUND(I147*H147,2)</f>
        <v>0</v>
      </c>
      <c r="BL147" s="18" t="s">
        <v>122</v>
      </c>
      <c r="BM147" s="146" t="s">
        <v>191</v>
      </c>
    </row>
    <row r="148" spans="1:65" s="2" customFormat="1" ht="11.25">
      <c r="A148" s="33"/>
      <c r="B148" s="34"/>
      <c r="C148" s="33"/>
      <c r="D148" s="148" t="s">
        <v>124</v>
      </c>
      <c r="E148" s="33"/>
      <c r="F148" s="149" t="s">
        <v>192</v>
      </c>
      <c r="G148" s="33"/>
      <c r="H148" s="33"/>
      <c r="I148" s="150"/>
      <c r="J148" s="33"/>
      <c r="K148" s="33"/>
      <c r="L148" s="34"/>
      <c r="M148" s="151"/>
      <c r="N148" s="152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124</v>
      </c>
      <c r="AU148" s="18" t="s">
        <v>81</v>
      </c>
    </row>
    <row r="149" spans="1:65" s="2" customFormat="1" ht="24.2" customHeight="1">
      <c r="A149" s="33"/>
      <c r="B149" s="134"/>
      <c r="C149" s="135" t="s">
        <v>193</v>
      </c>
      <c r="D149" s="135" t="s">
        <v>117</v>
      </c>
      <c r="E149" s="136" t="s">
        <v>194</v>
      </c>
      <c r="F149" s="137" t="s">
        <v>195</v>
      </c>
      <c r="G149" s="138" t="s">
        <v>190</v>
      </c>
      <c r="H149" s="139">
        <v>3.2000000000000001E-2</v>
      </c>
      <c r="I149" s="140"/>
      <c r="J149" s="141">
        <f>ROUND(I149*H149,2)</f>
        <v>0</v>
      </c>
      <c r="K149" s="137" t="s">
        <v>121</v>
      </c>
      <c r="L149" s="34"/>
      <c r="M149" s="142" t="s">
        <v>3</v>
      </c>
      <c r="N149" s="143" t="s">
        <v>43</v>
      </c>
      <c r="O149" s="54"/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46" t="s">
        <v>122</v>
      </c>
      <c r="AT149" s="146" t="s">
        <v>117</v>
      </c>
      <c r="AU149" s="146" t="s">
        <v>81</v>
      </c>
      <c r="AY149" s="18" t="s">
        <v>114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8" t="s">
        <v>77</v>
      </c>
      <c r="BK149" s="147">
        <f>ROUND(I149*H149,2)</f>
        <v>0</v>
      </c>
      <c r="BL149" s="18" t="s">
        <v>122</v>
      </c>
      <c r="BM149" s="146" t="s">
        <v>196</v>
      </c>
    </row>
    <row r="150" spans="1:65" s="2" customFormat="1" ht="11.25">
      <c r="A150" s="33"/>
      <c r="B150" s="34"/>
      <c r="C150" s="33"/>
      <c r="D150" s="148" t="s">
        <v>124</v>
      </c>
      <c r="E150" s="33"/>
      <c r="F150" s="149" t="s">
        <v>197</v>
      </c>
      <c r="G150" s="33"/>
      <c r="H150" s="33"/>
      <c r="I150" s="150"/>
      <c r="J150" s="33"/>
      <c r="K150" s="33"/>
      <c r="L150" s="34"/>
      <c r="M150" s="151"/>
      <c r="N150" s="152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124</v>
      </c>
      <c r="AU150" s="18" t="s">
        <v>81</v>
      </c>
    </row>
    <row r="151" spans="1:65" s="12" customFormat="1" ht="22.9" customHeight="1">
      <c r="B151" s="121"/>
      <c r="D151" s="122" t="s">
        <v>71</v>
      </c>
      <c r="E151" s="132" t="s">
        <v>198</v>
      </c>
      <c r="F151" s="132" t="s">
        <v>199</v>
      </c>
      <c r="I151" s="124"/>
      <c r="J151" s="133">
        <f>BK151</f>
        <v>0</v>
      </c>
      <c r="L151" s="121"/>
      <c r="M151" s="126"/>
      <c r="N151" s="127"/>
      <c r="O151" s="127"/>
      <c r="P151" s="128">
        <f>SUM(P152:P250)</f>
        <v>0</v>
      </c>
      <c r="Q151" s="127"/>
      <c r="R151" s="128">
        <f>SUM(R152:R250)</f>
        <v>3.8617200000000004E-2</v>
      </c>
      <c r="S151" s="127"/>
      <c r="T151" s="129">
        <f>SUM(T152:T250)</f>
        <v>1.5449999999999998E-2</v>
      </c>
      <c r="AR151" s="122" t="s">
        <v>81</v>
      </c>
      <c r="AT151" s="130" t="s">
        <v>71</v>
      </c>
      <c r="AU151" s="130" t="s">
        <v>77</v>
      </c>
      <c r="AY151" s="122" t="s">
        <v>114</v>
      </c>
      <c r="BK151" s="131">
        <f>SUM(BK152:BK250)</f>
        <v>0</v>
      </c>
    </row>
    <row r="152" spans="1:65" s="2" customFormat="1" ht="16.5" customHeight="1">
      <c r="A152" s="33"/>
      <c r="B152" s="134"/>
      <c r="C152" s="135" t="s">
        <v>138</v>
      </c>
      <c r="D152" s="135" t="s">
        <v>117</v>
      </c>
      <c r="E152" s="136" t="s">
        <v>200</v>
      </c>
      <c r="F152" s="137" t="s">
        <v>201</v>
      </c>
      <c r="G152" s="138" t="s">
        <v>120</v>
      </c>
      <c r="H152" s="139">
        <v>5</v>
      </c>
      <c r="I152" s="140"/>
      <c r="J152" s="141">
        <f>ROUND(I152*H152,2)</f>
        <v>0</v>
      </c>
      <c r="K152" s="137" t="s">
        <v>121</v>
      </c>
      <c r="L152" s="34"/>
      <c r="M152" s="142" t="s">
        <v>3</v>
      </c>
      <c r="N152" s="143" t="s">
        <v>43</v>
      </c>
      <c r="O152" s="54"/>
      <c r="P152" s="144">
        <f>O152*H152</f>
        <v>0</v>
      </c>
      <c r="Q152" s="144">
        <v>0</v>
      </c>
      <c r="R152" s="144">
        <f>Q152*H152</f>
        <v>0</v>
      </c>
      <c r="S152" s="144">
        <v>2.0999999999999999E-3</v>
      </c>
      <c r="T152" s="145">
        <f>S152*H152</f>
        <v>1.0499999999999999E-2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46" t="s">
        <v>122</v>
      </c>
      <c r="AT152" s="146" t="s">
        <v>117</v>
      </c>
      <c r="AU152" s="146" t="s">
        <v>81</v>
      </c>
      <c r="AY152" s="18" t="s">
        <v>114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8" t="s">
        <v>77</v>
      </c>
      <c r="BK152" s="147">
        <f>ROUND(I152*H152,2)</f>
        <v>0</v>
      </c>
      <c r="BL152" s="18" t="s">
        <v>122</v>
      </c>
      <c r="BM152" s="146" t="s">
        <v>202</v>
      </c>
    </row>
    <row r="153" spans="1:65" s="2" customFormat="1" ht="11.25">
      <c r="A153" s="33"/>
      <c r="B153" s="34"/>
      <c r="C153" s="33"/>
      <c r="D153" s="148" t="s">
        <v>124</v>
      </c>
      <c r="E153" s="33"/>
      <c r="F153" s="149" t="s">
        <v>203</v>
      </c>
      <c r="G153" s="33"/>
      <c r="H153" s="33"/>
      <c r="I153" s="150"/>
      <c r="J153" s="33"/>
      <c r="K153" s="33"/>
      <c r="L153" s="34"/>
      <c r="M153" s="151"/>
      <c r="N153" s="152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124</v>
      </c>
      <c r="AU153" s="18" t="s">
        <v>81</v>
      </c>
    </row>
    <row r="154" spans="1:65" s="13" customFormat="1" ht="11.25">
      <c r="B154" s="153"/>
      <c r="D154" s="154" t="s">
        <v>126</v>
      </c>
      <c r="E154" s="155" t="s">
        <v>3</v>
      </c>
      <c r="F154" s="156" t="s">
        <v>152</v>
      </c>
      <c r="H154" s="157">
        <v>5</v>
      </c>
      <c r="I154" s="158"/>
      <c r="L154" s="153"/>
      <c r="M154" s="159"/>
      <c r="N154" s="160"/>
      <c r="O154" s="160"/>
      <c r="P154" s="160"/>
      <c r="Q154" s="160"/>
      <c r="R154" s="160"/>
      <c r="S154" s="160"/>
      <c r="T154" s="161"/>
      <c r="AT154" s="155" t="s">
        <v>126</v>
      </c>
      <c r="AU154" s="155" t="s">
        <v>81</v>
      </c>
      <c r="AV154" s="13" t="s">
        <v>81</v>
      </c>
      <c r="AW154" s="13" t="s">
        <v>33</v>
      </c>
      <c r="AX154" s="13" t="s">
        <v>77</v>
      </c>
      <c r="AY154" s="155" t="s">
        <v>114</v>
      </c>
    </row>
    <row r="155" spans="1:65" s="2" customFormat="1" ht="16.5" customHeight="1">
      <c r="A155" s="33"/>
      <c r="B155" s="134"/>
      <c r="C155" s="135" t="s">
        <v>204</v>
      </c>
      <c r="D155" s="135" t="s">
        <v>117</v>
      </c>
      <c r="E155" s="136" t="s">
        <v>205</v>
      </c>
      <c r="F155" s="137" t="s">
        <v>206</v>
      </c>
      <c r="G155" s="138" t="s">
        <v>120</v>
      </c>
      <c r="H155" s="139">
        <v>2.5</v>
      </c>
      <c r="I155" s="140"/>
      <c r="J155" s="141">
        <f>ROUND(I155*H155,2)</f>
        <v>0</v>
      </c>
      <c r="K155" s="137" t="s">
        <v>121</v>
      </c>
      <c r="L155" s="34"/>
      <c r="M155" s="142" t="s">
        <v>3</v>
      </c>
      <c r="N155" s="143" t="s">
        <v>43</v>
      </c>
      <c r="O155" s="54"/>
      <c r="P155" s="144">
        <f>O155*H155</f>
        <v>0</v>
      </c>
      <c r="Q155" s="144">
        <v>0</v>
      </c>
      <c r="R155" s="144">
        <f>Q155*H155</f>
        <v>0</v>
      </c>
      <c r="S155" s="144">
        <v>1.98E-3</v>
      </c>
      <c r="T155" s="145">
        <f>S155*H155</f>
        <v>4.9499999999999995E-3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46" t="s">
        <v>122</v>
      </c>
      <c r="AT155" s="146" t="s">
        <v>117</v>
      </c>
      <c r="AU155" s="146" t="s">
        <v>81</v>
      </c>
      <c r="AY155" s="18" t="s">
        <v>114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8" t="s">
        <v>77</v>
      </c>
      <c r="BK155" s="147">
        <f>ROUND(I155*H155,2)</f>
        <v>0</v>
      </c>
      <c r="BL155" s="18" t="s">
        <v>122</v>
      </c>
      <c r="BM155" s="146" t="s">
        <v>207</v>
      </c>
    </row>
    <row r="156" spans="1:65" s="2" customFormat="1" ht="11.25">
      <c r="A156" s="33"/>
      <c r="B156" s="34"/>
      <c r="C156" s="33"/>
      <c r="D156" s="148" t="s">
        <v>124</v>
      </c>
      <c r="E156" s="33"/>
      <c r="F156" s="149" t="s">
        <v>208</v>
      </c>
      <c r="G156" s="33"/>
      <c r="H156" s="33"/>
      <c r="I156" s="150"/>
      <c r="J156" s="33"/>
      <c r="K156" s="33"/>
      <c r="L156" s="34"/>
      <c r="M156" s="151"/>
      <c r="N156" s="152"/>
      <c r="O156" s="54"/>
      <c r="P156" s="54"/>
      <c r="Q156" s="54"/>
      <c r="R156" s="54"/>
      <c r="S156" s="54"/>
      <c r="T156" s="55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124</v>
      </c>
      <c r="AU156" s="18" t="s">
        <v>81</v>
      </c>
    </row>
    <row r="157" spans="1:65" s="13" customFormat="1" ht="11.25">
      <c r="B157" s="153"/>
      <c r="D157" s="154" t="s">
        <v>126</v>
      </c>
      <c r="E157" s="155" t="s">
        <v>3</v>
      </c>
      <c r="F157" s="156" t="s">
        <v>209</v>
      </c>
      <c r="H157" s="157">
        <v>2.5</v>
      </c>
      <c r="I157" s="158"/>
      <c r="L157" s="153"/>
      <c r="M157" s="159"/>
      <c r="N157" s="160"/>
      <c r="O157" s="160"/>
      <c r="P157" s="160"/>
      <c r="Q157" s="160"/>
      <c r="R157" s="160"/>
      <c r="S157" s="160"/>
      <c r="T157" s="161"/>
      <c r="AT157" s="155" t="s">
        <v>126</v>
      </c>
      <c r="AU157" s="155" t="s">
        <v>81</v>
      </c>
      <c r="AV157" s="13" t="s">
        <v>81</v>
      </c>
      <c r="AW157" s="13" t="s">
        <v>33</v>
      </c>
      <c r="AX157" s="13" t="s">
        <v>77</v>
      </c>
      <c r="AY157" s="155" t="s">
        <v>114</v>
      </c>
    </row>
    <row r="158" spans="1:65" s="2" customFormat="1" ht="16.5" customHeight="1">
      <c r="A158" s="33"/>
      <c r="B158" s="134"/>
      <c r="C158" s="135" t="s">
        <v>210</v>
      </c>
      <c r="D158" s="135" t="s">
        <v>117</v>
      </c>
      <c r="E158" s="136" t="s">
        <v>211</v>
      </c>
      <c r="F158" s="137" t="s">
        <v>212</v>
      </c>
      <c r="G158" s="138" t="s">
        <v>213</v>
      </c>
      <c r="H158" s="139">
        <v>5</v>
      </c>
      <c r="I158" s="140"/>
      <c r="J158" s="141">
        <f>ROUND(I158*H158,2)</f>
        <v>0</v>
      </c>
      <c r="K158" s="137" t="s">
        <v>121</v>
      </c>
      <c r="L158" s="34"/>
      <c r="M158" s="142" t="s">
        <v>3</v>
      </c>
      <c r="N158" s="143" t="s">
        <v>43</v>
      </c>
      <c r="O158" s="54"/>
      <c r="P158" s="144">
        <f>O158*H158</f>
        <v>0</v>
      </c>
      <c r="Q158" s="144">
        <v>1.7899999999999999E-3</v>
      </c>
      <c r="R158" s="144">
        <f>Q158*H158</f>
        <v>8.9499999999999996E-3</v>
      </c>
      <c r="S158" s="144">
        <v>0</v>
      </c>
      <c r="T158" s="14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46" t="s">
        <v>122</v>
      </c>
      <c r="AT158" s="146" t="s">
        <v>117</v>
      </c>
      <c r="AU158" s="146" t="s">
        <v>81</v>
      </c>
      <c r="AY158" s="18" t="s">
        <v>114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8" t="s">
        <v>77</v>
      </c>
      <c r="BK158" s="147">
        <f>ROUND(I158*H158,2)</f>
        <v>0</v>
      </c>
      <c r="BL158" s="18" t="s">
        <v>122</v>
      </c>
      <c r="BM158" s="146" t="s">
        <v>214</v>
      </c>
    </row>
    <row r="159" spans="1:65" s="2" customFormat="1" ht="11.25">
      <c r="A159" s="33"/>
      <c r="B159" s="34"/>
      <c r="C159" s="33"/>
      <c r="D159" s="148" t="s">
        <v>124</v>
      </c>
      <c r="E159" s="33"/>
      <c r="F159" s="149" t="s">
        <v>215</v>
      </c>
      <c r="G159" s="33"/>
      <c r="H159" s="33"/>
      <c r="I159" s="150"/>
      <c r="J159" s="33"/>
      <c r="K159" s="33"/>
      <c r="L159" s="34"/>
      <c r="M159" s="151"/>
      <c r="N159" s="152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124</v>
      </c>
      <c r="AU159" s="18" t="s">
        <v>81</v>
      </c>
    </row>
    <row r="160" spans="1:65" s="13" customFormat="1" ht="11.25">
      <c r="B160" s="153"/>
      <c r="D160" s="154" t="s">
        <v>126</v>
      </c>
      <c r="E160" s="155" t="s">
        <v>3</v>
      </c>
      <c r="F160" s="156" t="s">
        <v>152</v>
      </c>
      <c r="H160" s="157">
        <v>5</v>
      </c>
      <c r="I160" s="158"/>
      <c r="L160" s="153"/>
      <c r="M160" s="159"/>
      <c r="N160" s="160"/>
      <c r="O160" s="160"/>
      <c r="P160" s="160"/>
      <c r="Q160" s="160"/>
      <c r="R160" s="160"/>
      <c r="S160" s="160"/>
      <c r="T160" s="161"/>
      <c r="AT160" s="155" t="s">
        <v>126</v>
      </c>
      <c r="AU160" s="155" t="s">
        <v>81</v>
      </c>
      <c r="AV160" s="13" t="s">
        <v>81</v>
      </c>
      <c r="AW160" s="13" t="s">
        <v>33</v>
      </c>
      <c r="AX160" s="13" t="s">
        <v>77</v>
      </c>
      <c r="AY160" s="155" t="s">
        <v>114</v>
      </c>
    </row>
    <row r="161" spans="1:65" s="2" customFormat="1" ht="16.5" customHeight="1">
      <c r="A161" s="33"/>
      <c r="B161" s="134"/>
      <c r="C161" s="162" t="s">
        <v>9</v>
      </c>
      <c r="D161" s="162" t="s">
        <v>128</v>
      </c>
      <c r="E161" s="163" t="s">
        <v>216</v>
      </c>
      <c r="F161" s="164" t="s">
        <v>217</v>
      </c>
      <c r="G161" s="165" t="s">
        <v>213</v>
      </c>
      <c r="H161" s="166">
        <v>1</v>
      </c>
      <c r="I161" s="167"/>
      <c r="J161" s="168">
        <f>ROUND(I161*H161,2)</f>
        <v>0</v>
      </c>
      <c r="K161" s="164" t="s">
        <v>121</v>
      </c>
      <c r="L161" s="169"/>
      <c r="M161" s="170" t="s">
        <v>3</v>
      </c>
      <c r="N161" s="171" t="s">
        <v>43</v>
      </c>
      <c r="O161" s="54"/>
      <c r="P161" s="144">
        <f>O161*H161</f>
        <v>0</v>
      </c>
      <c r="Q161" s="144">
        <v>2.5999999999999998E-4</v>
      </c>
      <c r="R161" s="144">
        <f>Q161*H161</f>
        <v>2.5999999999999998E-4</v>
      </c>
      <c r="S161" s="144">
        <v>0</v>
      </c>
      <c r="T161" s="14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46" t="s">
        <v>131</v>
      </c>
      <c r="AT161" s="146" t="s">
        <v>128</v>
      </c>
      <c r="AU161" s="146" t="s">
        <v>81</v>
      </c>
      <c r="AY161" s="18" t="s">
        <v>114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8" t="s">
        <v>77</v>
      </c>
      <c r="BK161" s="147">
        <f>ROUND(I161*H161,2)</f>
        <v>0</v>
      </c>
      <c r="BL161" s="18" t="s">
        <v>122</v>
      </c>
      <c r="BM161" s="146" t="s">
        <v>218</v>
      </c>
    </row>
    <row r="162" spans="1:65" s="2" customFormat="1" ht="11.25">
      <c r="A162" s="33"/>
      <c r="B162" s="34"/>
      <c r="C162" s="33"/>
      <c r="D162" s="148" t="s">
        <v>124</v>
      </c>
      <c r="E162" s="33"/>
      <c r="F162" s="149" t="s">
        <v>219</v>
      </c>
      <c r="G162" s="33"/>
      <c r="H162" s="33"/>
      <c r="I162" s="150"/>
      <c r="J162" s="33"/>
      <c r="K162" s="33"/>
      <c r="L162" s="34"/>
      <c r="M162" s="151"/>
      <c r="N162" s="152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124</v>
      </c>
      <c r="AU162" s="18" t="s">
        <v>81</v>
      </c>
    </row>
    <row r="163" spans="1:65" s="13" customFormat="1" ht="11.25">
      <c r="B163" s="153"/>
      <c r="D163" s="154" t="s">
        <v>126</v>
      </c>
      <c r="E163" s="155" t="s">
        <v>3</v>
      </c>
      <c r="F163" s="156" t="s">
        <v>77</v>
      </c>
      <c r="H163" s="157">
        <v>1</v>
      </c>
      <c r="I163" s="158"/>
      <c r="L163" s="153"/>
      <c r="M163" s="159"/>
      <c r="N163" s="160"/>
      <c r="O163" s="160"/>
      <c r="P163" s="160"/>
      <c r="Q163" s="160"/>
      <c r="R163" s="160"/>
      <c r="S163" s="160"/>
      <c r="T163" s="161"/>
      <c r="AT163" s="155" t="s">
        <v>126</v>
      </c>
      <c r="AU163" s="155" t="s">
        <v>81</v>
      </c>
      <c r="AV163" s="13" t="s">
        <v>81</v>
      </c>
      <c r="AW163" s="13" t="s">
        <v>33</v>
      </c>
      <c r="AX163" s="13" t="s">
        <v>77</v>
      </c>
      <c r="AY163" s="155" t="s">
        <v>114</v>
      </c>
    </row>
    <row r="164" spans="1:65" s="2" customFormat="1" ht="16.5" customHeight="1">
      <c r="A164" s="33"/>
      <c r="B164" s="134"/>
      <c r="C164" s="162" t="s">
        <v>122</v>
      </c>
      <c r="D164" s="162" t="s">
        <v>128</v>
      </c>
      <c r="E164" s="163" t="s">
        <v>220</v>
      </c>
      <c r="F164" s="164" t="s">
        <v>221</v>
      </c>
      <c r="G164" s="165" t="s">
        <v>213</v>
      </c>
      <c r="H164" s="166">
        <v>1</v>
      </c>
      <c r="I164" s="167"/>
      <c r="J164" s="168">
        <f>ROUND(I164*H164,2)</f>
        <v>0</v>
      </c>
      <c r="K164" s="164" t="s">
        <v>121</v>
      </c>
      <c r="L164" s="169"/>
      <c r="M164" s="170" t="s">
        <v>3</v>
      </c>
      <c r="N164" s="171" t="s">
        <v>43</v>
      </c>
      <c r="O164" s="54"/>
      <c r="P164" s="144">
        <f>O164*H164</f>
        <v>0</v>
      </c>
      <c r="Q164" s="144">
        <v>3.8000000000000002E-4</v>
      </c>
      <c r="R164" s="144">
        <f>Q164*H164</f>
        <v>3.8000000000000002E-4</v>
      </c>
      <c r="S164" s="144">
        <v>0</v>
      </c>
      <c r="T164" s="14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6" t="s">
        <v>131</v>
      </c>
      <c r="AT164" s="146" t="s">
        <v>128</v>
      </c>
      <c r="AU164" s="146" t="s">
        <v>81</v>
      </c>
      <c r="AY164" s="18" t="s">
        <v>114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77</v>
      </c>
      <c r="BK164" s="147">
        <f>ROUND(I164*H164,2)</f>
        <v>0</v>
      </c>
      <c r="BL164" s="18" t="s">
        <v>122</v>
      </c>
      <c r="BM164" s="146" t="s">
        <v>222</v>
      </c>
    </row>
    <row r="165" spans="1:65" s="2" customFormat="1" ht="11.25">
      <c r="A165" s="33"/>
      <c r="B165" s="34"/>
      <c r="C165" s="33"/>
      <c r="D165" s="148" t="s">
        <v>124</v>
      </c>
      <c r="E165" s="33"/>
      <c r="F165" s="149" t="s">
        <v>223</v>
      </c>
      <c r="G165" s="33"/>
      <c r="H165" s="33"/>
      <c r="I165" s="150"/>
      <c r="J165" s="33"/>
      <c r="K165" s="33"/>
      <c r="L165" s="34"/>
      <c r="M165" s="151"/>
      <c r="N165" s="152"/>
      <c r="O165" s="54"/>
      <c r="P165" s="54"/>
      <c r="Q165" s="54"/>
      <c r="R165" s="54"/>
      <c r="S165" s="54"/>
      <c r="T165" s="55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124</v>
      </c>
      <c r="AU165" s="18" t="s">
        <v>81</v>
      </c>
    </row>
    <row r="166" spans="1:65" s="13" customFormat="1" ht="11.25">
      <c r="B166" s="153"/>
      <c r="D166" s="154" t="s">
        <v>126</v>
      </c>
      <c r="E166" s="155" t="s">
        <v>3</v>
      </c>
      <c r="F166" s="156" t="s">
        <v>77</v>
      </c>
      <c r="H166" s="157">
        <v>1</v>
      </c>
      <c r="I166" s="158"/>
      <c r="L166" s="153"/>
      <c r="M166" s="159"/>
      <c r="N166" s="160"/>
      <c r="O166" s="160"/>
      <c r="P166" s="160"/>
      <c r="Q166" s="160"/>
      <c r="R166" s="160"/>
      <c r="S166" s="160"/>
      <c r="T166" s="161"/>
      <c r="AT166" s="155" t="s">
        <v>126</v>
      </c>
      <c r="AU166" s="155" t="s">
        <v>81</v>
      </c>
      <c r="AV166" s="13" t="s">
        <v>81</v>
      </c>
      <c r="AW166" s="13" t="s">
        <v>33</v>
      </c>
      <c r="AX166" s="13" t="s">
        <v>77</v>
      </c>
      <c r="AY166" s="155" t="s">
        <v>114</v>
      </c>
    </row>
    <row r="167" spans="1:65" s="2" customFormat="1" ht="16.5" customHeight="1">
      <c r="A167" s="33"/>
      <c r="B167" s="134"/>
      <c r="C167" s="162" t="s">
        <v>224</v>
      </c>
      <c r="D167" s="162" t="s">
        <v>128</v>
      </c>
      <c r="E167" s="163" t="s">
        <v>225</v>
      </c>
      <c r="F167" s="164" t="s">
        <v>226</v>
      </c>
      <c r="G167" s="165" t="s">
        <v>213</v>
      </c>
      <c r="H167" s="166">
        <v>1</v>
      </c>
      <c r="I167" s="167"/>
      <c r="J167" s="168">
        <f>ROUND(I167*H167,2)</f>
        <v>0</v>
      </c>
      <c r="K167" s="164" t="s">
        <v>121</v>
      </c>
      <c r="L167" s="169"/>
      <c r="M167" s="170" t="s">
        <v>3</v>
      </c>
      <c r="N167" s="171" t="s">
        <v>43</v>
      </c>
      <c r="O167" s="54"/>
      <c r="P167" s="144">
        <f>O167*H167</f>
        <v>0</v>
      </c>
      <c r="Q167" s="144">
        <v>3.0000000000000001E-5</v>
      </c>
      <c r="R167" s="144">
        <f>Q167*H167</f>
        <v>3.0000000000000001E-5</v>
      </c>
      <c r="S167" s="144">
        <v>0</v>
      </c>
      <c r="T167" s="14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46" t="s">
        <v>131</v>
      </c>
      <c r="AT167" s="146" t="s">
        <v>128</v>
      </c>
      <c r="AU167" s="146" t="s">
        <v>81</v>
      </c>
      <c r="AY167" s="18" t="s">
        <v>114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77</v>
      </c>
      <c r="BK167" s="147">
        <f>ROUND(I167*H167,2)</f>
        <v>0</v>
      </c>
      <c r="BL167" s="18" t="s">
        <v>122</v>
      </c>
      <c r="BM167" s="146" t="s">
        <v>227</v>
      </c>
    </row>
    <row r="168" spans="1:65" s="2" customFormat="1" ht="11.25">
      <c r="A168" s="33"/>
      <c r="B168" s="34"/>
      <c r="C168" s="33"/>
      <c r="D168" s="148" t="s">
        <v>124</v>
      </c>
      <c r="E168" s="33"/>
      <c r="F168" s="149" t="s">
        <v>228</v>
      </c>
      <c r="G168" s="33"/>
      <c r="H168" s="33"/>
      <c r="I168" s="150"/>
      <c r="J168" s="33"/>
      <c r="K168" s="33"/>
      <c r="L168" s="34"/>
      <c r="M168" s="151"/>
      <c r="N168" s="152"/>
      <c r="O168" s="54"/>
      <c r="P168" s="54"/>
      <c r="Q168" s="54"/>
      <c r="R168" s="54"/>
      <c r="S168" s="54"/>
      <c r="T168" s="55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124</v>
      </c>
      <c r="AU168" s="18" t="s">
        <v>81</v>
      </c>
    </row>
    <row r="169" spans="1:65" s="13" customFormat="1" ht="11.25">
      <c r="B169" s="153"/>
      <c r="D169" s="154" t="s">
        <v>126</v>
      </c>
      <c r="E169" s="155" t="s">
        <v>3</v>
      </c>
      <c r="F169" s="156" t="s">
        <v>77</v>
      </c>
      <c r="H169" s="157">
        <v>1</v>
      </c>
      <c r="I169" s="158"/>
      <c r="L169" s="153"/>
      <c r="M169" s="159"/>
      <c r="N169" s="160"/>
      <c r="O169" s="160"/>
      <c r="P169" s="160"/>
      <c r="Q169" s="160"/>
      <c r="R169" s="160"/>
      <c r="S169" s="160"/>
      <c r="T169" s="161"/>
      <c r="AT169" s="155" t="s">
        <v>126</v>
      </c>
      <c r="AU169" s="155" t="s">
        <v>81</v>
      </c>
      <c r="AV169" s="13" t="s">
        <v>81</v>
      </c>
      <c r="AW169" s="13" t="s">
        <v>33</v>
      </c>
      <c r="AX169" s="13" t="s">
        <v>77</v>
      </c>
      <c r="AY169" s="155" t="s">
        <v>114</v>
      </c>
    </row>
    <row r="170" spans="1:65" s="2" customFormat="1" ht="16.5" customHeight="1">
      <c r="A170" s="33"/>
      <c r="B170" s="134"/>
      <c r="C170" s="162" t="s">
        <v>229</v>
      </c>
      <c r="D170" s="162" t="s">
        <v>128</v>
      </c>
      <c r="E170" s="163" t="s">
        <v>230</v>
      </c>
      <c r="F170" s="164" t="s">
        <v>231</v>
      </c>
      <c r="G170" s="165" t="s">
        <v>213</v>
      </c>
      <c r="H170" s="166">
        <v>1</v>
      </c>
      <c r="I170" s="167"/>
      <c r="J170" s="168">
        <f>ROUND(I170*H170,2)</f>
        <v>0</v>
      </c>
      <c r="K170" s="164" t="s">
        <v>121</v>
      </c>
      <c r="L170" s="169"/>
      <c r="M170" s="170" t="s">
        <v>3</v>
      </c>
      <c r="N170" s="171" t="s">
        <v>43</v>
      </c>
      <c r="O170" s="54"/>
      <c r="P170" s="144">
        <f>O170*H170</f>
        <v>0</v>
      </c>
      <c r="Q170" s="144">
        <v>2.0000000000000002E-5</v>
      </c>
      <c r="R170" s="144">
        <f>Q170*H170</f>
        <v>2.0000000000000002E-5</v>
      </c>
      <c r="S170" s="144">
        <v>0</v>
      </c>
      <c r="T170" s="14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46" t="s">
        <v>131</v>
      </c>
      <c r="AT170" s="146" t="s">
        <v>128</v>
      </c>
      <c r="AU170" s="146" t="s">
        <v>81</v>
      </c>
      <c r="AY170" s="18" t="s">
        <v>114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8" t="s">
        <v>77</v>
      </c>
      <c r="BK170" s="147">
        <f>ROUND(I170*H170,2)</f>
        <v>0</v>
      </c>
      <c r="BL170" s="18" t="s">
        <v>122</v>
      </c>
      <c r="BM170" s="146" t="s">
        <v>232</v>
      </c>
    </row>
    <row r="171" spans="1:65" s="2" customFormat="1" ht="11.25">
      <c r="A171" s="33"/>
      <c r="B171" s="34"/>
      <c r="C171" s="33"/>
      <c r="D171" s="148" t="s">
        <v>124</v>
      </c>
      <c r="E171" s="33"/>
      <c r="F171" s="149" t="s">
        <v>233</v>
      </c>
      <c r="G171" s="33"/>
      <c r="H171" s="33"/>
      <c r="I171" s="150"/>
      <c r="J171" s="33"/>
      <c r="K171" s="33"/>
      <c r="L171" s="34"/>
      <c r="M171" s="151"/>
      <c r="N171" s="152"/>
      <c r="O171" s="54"/>
      <c r="P171" s="54"/>
      <c r="Q171" s="54"/>
      <c r="R171" s="54"/>
      <c r="S171" s="54"/>
      <c r="T171" s="55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124</v>
      </c>
      <c r="AU171" s="18" t="s">
        <v>81</v>
      </c>
    </row>
    <row r="172" spans="1:65" s="13" customFormat="1" ht="11.25">
      <c r="B172" s="153"/>
      <c r="D172" s="154" t="s">
        <v>126</v>
      </c>
      <c r="E172" s="155" t="s">
        <v>3</v>
      </c>
      <c r="F172" s="156" t="s">
        <v>77</v>
      </c>
      <c r="H172" s="157">
        <v>1</v>
      </c>
      <c r="I172" s="158"/>
      <c r="L172" s="153"/>
      <c r="M172" s="159"/>
      <c r="N172" s="160"/>
      <c r="O172" s="160"/>
      <c r="P172" s="160"/>
      <c r="Q172" s="160"/>
      <c r="R172" s="160"/>
      <c r="S172" s="160"/>
      <c r="T172" s="161"/>
      <c r="AT172" s="155" t="s">
        <v>126</v>
      </c>
      <c r="AU172" s="155" t="s">
        <v>81</v>
      </c>
      <c r="AV172" s="13" t="s">
        <v>81</v>
      </c>
      <c r="AW172" s="13" t="s">
        <v>33</v>
      </c>
      <c r="AX172" s="13" t="s">
        <v>77</v>
      </c>
      <c r="AY172" s="155" t="s">
        <v>114</v>
      </c>
    </row>
    <row r="173" spans="1:65" s="2" customFormat="1" ht="16.5" customHeight="1">
      <c r="A173" s="33"/>
      <c r="B173" s="134"/>
      <c r="C173" s="162" t="s">
        <v>234</v>
      </c>
      <c r="D173" s="162" t="s">
        <v>128</v>
      </c>
      <c r="E173" s="163" t="s">
        <v>235</v>
      </c>
      <c r="F173" s="164" t="s">
        <v>236</v>
      </c>
      <c r="G173" s="165" t="s">
        <v>213</v>
      </c>
      <c r="H173" s="166">
        <v>1</v>
      </c>
      <c r="I173" s="167"/>
      <c r="J173" s="168">
        <f>ROUND(I173*H173,2)</f>
        <v>0</v>
      </c>
      <c r="K173" s="164" t="s">
        <v>121</v>
      </c>
      <c r="L173" s="169"/>
      <c r="M173" s="170" t="s">
        <v>3</v>
      </c>
      <c r="N173" s="171" t="s">
        <v>43</v>
      </c>
      <c r="O173" s="54"/>
      <c r="P173" s="144">
        <f>O173*H173</f>
        <v>0</v>
      </c>
      <c r="Q173" s="144">
        <v>2.3000000000000001E-4</v>
      </c>
      <c r="R173" s="144">
        <f>Q173*H173</f>
        <v>2.3000000000000001E-4</v>
      </c>
      <c r="S173" s="144">
        <v>0</v>
      </c>
      <c r="T173" s="14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46" t="s">
        <v>131</v>
      </c>
      <c r="AT173" s="146" t="s">
        <v>128</v>
      </c>
      <c r="AU173" s="146" t="s">
        <v>81</v>
      </c>
      <c r="AY173" s="18" t="s">
        <v>114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77</v>
      </c>
      <c r="BK173" s="147">
        <f>ROUND(I173*H173,2)</f>
        <v>0</v>
      </c>
      <c r="BL173" s="18" t="s">
        <v>122</v>
      </c>
      <c r="BM173" s="146" t="s">
        <v>237</v>
      </c>
    </row>
    <row r="174" spans="1:65" s="2" customFormat="1" ht="11.25">
      <c r="A174" s="33"/>
      <c r="B174" s="34"/>
      <c r="C174" s="33"/>
      <c r="D174" s="148" t="s">
        <v>124</v>
      </c>
      <c r="E174" s="33"/>
      <c r="F174" s="149" t="s">
        <v>238</v>
      </c>
      <c r="G174" s="33"/>
      <c r="H174" s="33"/>
      <c r="I174" s="150"/>
      <c r="J174" s="33"/>
      <c r="K174" s="33"/>
      <c r="L174" s="34"/>
      <c r="M174" s="151"/>
      <c r="N174" s="152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124</v>
      </c>
      <c r="AU174" s="18" t="s">
        <v>81</v>
      </c>
    </row>
    <row r="175" spans="1:65" s="13" customFormat="1" ht="11.25">
      <c r="B175" s="153"/>
      <c r="D175" s="154" t="s">
        <v>126</v>
      </c>
      <c r="E175" s="155" t="s">
        <v>3</v>
      </c>
      <c r="F175" s="156" t="s">
        <v>77</v>
      </c>
      <c r="H175" s="157">
        <v>1</v>
      </c>
      <c r="I175" s="158"/>
      <c r="L175" s="153"/>
      <c r="M175" s="159"/>
      <c r="N175" s="160"/>
      <c r="O175" s="160"/>
      <c r="P175" s="160"/>
      <c r="Q175" s="160"/>
      <c r="R175" s="160"/>
      <c r="S175" s="160"/>
      <c r="T175" s="161"/>
      <c r="AT175" s="155" t="s">
        <v>126</v>
      </c>
      <c r="AU175" s="155" t="s">
        <v>81</v>
      </c>
      <c r="AV175" s="13" t="s">
        <v>81</v>
      </c>
      <c r="AW175" s="13" t="s">
        <v>33</v>
      </c>
      <c r="AX175" s="13" t="s">
        <v>77</v>
      </c>
      <c r="AY175" s="155" t="s">
        <v>114</v>
      </c>
    </row>
    <row r="176" spans="1:65" s="2" customFormat="1" ht="16.5" customHeight="1">
      <c r="A176" s="33"/>
      <c r="B176" s="134"/>
      <c r="C176" s="135" t="s">
        <v>239</v>
      </c>
      <c r="D176" s="135" t="s">
        <v>117</v>
      </c>
      <c r="E176" s="136" t="s">
        <v>240</v>
      </c>
      <c r="F176" s="137" t="s">
        <v>241</v>
      </c>
      <c r="G176" s="138" t="s">
        <v>213</v>
      </c>
      <c r="H176" s="139">
        <v>1</v>
      </c>
      <c r="I176" s="140"/>
      <c r="J176" s="141">
        <f>ROUND(I176*H176,2)</f>
        <v>0</v>
      </c>
      <c r="K176" s="137" t="s">
        <v>121</v>
      </c>
      <c r="L176" s="34"/>
      <c r="M176" s="142" t="s">
        <v>3</v>
      </c>
      <c r="N176" s="143" t="s">
        <v>43</v>
      </c>
      <c r="O176" s="54"/>
      <c r="P176" s="144">
        <f>O176*H176</f>
        <v>0</v>
      </c>
      <c r="Q176" s="144">
        <v>3.1E-4</v>
      </c>
      <c r="R176" s="144">
        <f>Q176*H176</f>
        <v>3.1E-4</v>
      </c>
      <c r="S176" s="144">
        <v>0</v>
      </c>
      <c r="T176" s="14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6" t="s">
        <v>122</v>
      </c>
      <c r="AT176" s="146" t="s">
        <v>117</v>
      </c>
      <c r="AU176" s="146" t="s">
        <v>81</v>
      </c>
      <c r="AY176" s="18" t="s">
        <v>114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77</v>
      </c>
      <c r="BK176" s="147">
        <f>ROUND(I176*H176,2)</f>
        <v>0</v>
      </c>
      <c r="BL176" s="18" t="s">
        <v>122</v>
      </c>
      <c r="BM176" s="146" t="s">
        <v>242</v>
      </c>
    </row>
    <row r="177" spans="1:65" s="2" customFormat="1" ht="11.25">
      <c r="A177" s="33"/>
      <c r="B177" s="34"/>
      <c r="C177" s="33"/>
      <c r="D177" s="148" t="s">
        <v>124</v>
      </c>
      <c r="E177" s="33"/>
      <c r="F177" s="149" t="s">
        <v>243</v>
      </c>
      <c r="G177" s="33"/>
      <c r="H177" s="33"/>
      <c r="I177" s="150"/>
      <c r="J177" s="33"/>
      <c r="K177" s="33"/>
      <c r="L177" s="34"/>
      <c r="M177" s="151"/>
      <c r="N177" s="152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124</v>
      </c>
      <c r="AU177" s="18" t="s">
        <v>81</v>
      </c>
    </row>
    <row r="178" spans="1:65" s="13" customFormat="1" ht="11.25">
      <c r="B178" s="153"/>
      <c r="D178" s="154" t="s">
        <v>126</v>
      </c>
      <c r="E178" s="155" t="s">
        <v>3</v>
      </c>
      <c r="F178" s="156" t="s">
        <v>77</v>
      </c>
      <c r="H178" s="157">
        <v>1</v>
      </c>
      <c r="I178" s="158"/>
      <c r="L178" s="153"/>
      <c r="M178" s="159"/>
      <c r="N178" s="160"/>
      <c r="O178" s="160"/>
      <c r="P178" s="160"/>
      <c r="Q178" s="160"/>
      <c r="R178" s="160"/>
      <c r="S178" s="160"/>
      <c r="T178" s="161"/>
      <c r="AT178" s="155" t="s">
        <v>126</v>
      </c>
      <c r="AU178" s="155" t="s">
        <v>81</v>
      </c>
      <c r="AV178" s="13" t="s">
        <v>81</v>
      </c>
      <c r="AW178" s="13" t="s">
        <v>33</v>
      </c>
      <c r="AX178" s="13" t="s">
        <v>77</v>
      </c>
      <c r="AY178" s="155" t="s">
        <v>114</v>
      </c>
    </row>
    <row r="179" spans="1:65" s="2" customFormat="1" ht="16.5" customHeight="1">
      <c r="A179" s="33"/>
      <c r="B179" s="134"/>
      <c r="C179" s="135" t="s">
        <v>8</v>
      </c>
      <c r="D179" s="135" t="s">
        <v>117</v>
      </c>
      <c r="E179" s="136" t="s">
        <v>244</v>
      </c>
      <c r="F179" s="137" t="s">
        <v>245</v>
      </c>
      <c r="G179" s="138" t="s">
        <v>120</v>
      </c>
      <c r="H179" s="139">
        <v>1.5</v>
      </c>
      <c r="I179" s="140"/>
      <c r="J179" s="141">
        <f>ROUND(I179*H179,2)</f>
        <v>0</v>
      </c>
      <c r="K179" s="137" t="s">
        <v>121</v>
      </c>
      <c r="L179" s="34"/>
      <c r="M179" s="142" t="s">
        <v>3</v>
      </c>
      <c r="N179" s="143" t="s">
        <v>43</v>
      </c>
      <c r="O179" s="54"/>
      <c r="P179" s="144">
        <f>O179*H179</f>
        <v>0</v>
      </c>
      <c r="Q179" s="144">
        <v>7.1000000000000002E-4</v>
      </c>
      <c r="R179" s="144">
        <f>Q179*H179</f>
        <v>1.065E-3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122</v>
      </c>
      <c r="AT179" s="146" t="s">
        <v>117</v>
      </c>
      <c r="AU179" s="146" t="s">
        <v>81</v>
      </c>
      <c r="AY179" s="18" t="s">
        <v>114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77</v>
      </c>
      <c r="BK179" s="147">
        <f>ROUND(I179*H179,2)</f>
        <v>0</v>
      </c>
      <c r="BL179" s="18" t="s">
        <v>122</v>
      </c>
      <c r="BM179" s="146" t="s">
        <v>246</v>
      </c>
    </row>
    <row r="180" spans="1:65" s="2" customFormat="1" ht="11.25">
      <c r="A180" s="33"/>
      <c r="B180" s="34"/>
      <c r="C180" s="33"/>
      <c r="D180" s="148" t="s">
        <v>124</v>
      </c>
      <c r="E180" s="33"/>
      <c r="F180" s="149" t="s">
        <v>247</v>
      </c>
      <c r="G180" s="33"/>
      <c r="H180" s="33"/>
      <c r="I180" s="150"/>
      <c r="J180" s="33"/>
      <c r="K180" s="33"/>
      <c r="L180" s="34"/>
      <c r="M180" s="151"/>
      <c r="N180" s="152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124</v>
      </c>
      <c r="AU180" s="18" t="s">
        <v>81</v>
      </c>
    </row>
    <row r="181" spans="1:65" s="13" customFormat="1" ht="11.25">
      <c r="B181" s="153"/>
      <c r="D181" s="154" t="s">
        <v>126</v>
      </c>
      <c r="E181" s="155" t="s">
        <v>3</v>
      </c>
      <c r="F181" s="156" t="s">
        <v>248</v>
      </c>
      <c r="H181" s="157">
        <v>1.2</v>
      </c>
      <c r="I181" s="158"/>
      <c r="L181" s="153"/>
      <c r="M181" s="159"/>
      <c r="N181" s="160"/>
      <c r="O181" s="160"/>
      <c r="P181" s="160"/>
      <c r="Q181" s="160"/>
      <c r="R181" s="160"/>
      <c r="S181" s="160"/>
      <c r="T181" s="161"/>
      <c r="AT181" s="155" t="s">
        <v>126</v>
      </c>
      <c r="AU181" s="155" t="s">
        <v>81</v>
      </c>
      <c r="AV181" s="13" t="s">
        <v>81</v>
      </c>
      <c r="AW181" s="13" t="s">
        <v>33</v>
      </c>
      <c r="AX181" s="13" t="s">
        <v>72</v>
      </c>
      <c r="AY181" s="155" t="s">
        <v>114</v>
      </c>
    </row>
    <row r="182" spans="1:65" s="15" customFormat="1" ht="11.25">
      <c r="B182" s="179"/>
      <c r="D182" s="154" t="s">
        <v>126</v>
      </c>
      <c r="E182" s="180" t="s">
        <v>3</v>
      </c>
      <c r="F182" s="181" t="s">
        <v>136</v>
      </c>
      <c r="H182" s="182">
        <v>1.2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126</v>
      </c>
      <c r="AU182" s="180" t="s">
        <v>81</v>
      </c>
      <c r="AV182" s="15" t="s">
        <v>137</v>
      </c>
      <c r="AW182" s="15" t="s">
        <v>33</v>
      </c>
      <c r="AX182" s="15" t="s">
        <v>72</v>
      </c>
      <c r="AY182" s="180" t="s">
        <v>114</v>
      </c>
    </row>
    <row r="183" spans="1:65" s="13" customFormat="1" ht="11.25">
      <c r="B183" s="153"/>
      <c r="D183" s="154" t="s">
        <v>126</v>
      </c>
      <c r="E183" s="155" t="s">
        <v>3</v>
      </c>
      <c r="F183" s="156" t="s">
        <v>173</v>
      </c>
      <c r="H183" s="157">
        <v>1.5</v>
      </c>
      <c r="I183" s="158"/>
      <c r="L183" s="153"/>
      <c r="M183" s="159"/>
      <c r="N183" s="160"/>
      <c r="O183" s="160"/>
      <c r="P183" s="160"/>
      <c r="Q183" s="160"/>
      <c r="R183" s="160"/>
      <c r="S183" s="160"/>
      <c r="T183" s="161"/>
      <c r="AT183" s="155" t="s">
        <v>126</v>
      </c>
      <c r="AU183" s="155" t="s">
        <v>81</v>
      </c>
      <c r="AV183" s="13" t="s">
        <v>81</v>
      </c>
      <c r="AW183" s="13" t="s">
        <v>33</v>
      </c>
      <c r="AX183" s="13" t="s">
        <v>72</v>
      </c>
      <c r="AY183" s="155" t="s">
        <v>114</v>
      </c>
    </row>
    <row r="184" spans="1:65" s="15" customFormat="1" ht="11.25">
      <c r="B184" s="179"/>
      <c r="D184" s="154" t="s">
        <v>126</v>
      </c>
      <c r="E184" s="180" t="s">
        <v>3</v>
      </c>
      <c r="F184" s="181" t="s">
        <v>136</v>
      </c>
      <c r="H184" s="182">
        <v>1.5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126</v>
      </c>
      <c r="AU184" s="180" t="s">
        <v>81</v>
      </c>
      <c r="AV184" s="15" t="s">
        <v>137</v>
      </c>
      <c r="AW184" s="15" t="s">
        <v>33</v>
      </c>
      <c r="AX184" s="15" t="s">
        <v>77</v>
      </c>
      <c r="AY184" s="180" t="s">
        <v>114</v>
      </c>
    </row>
    <row r="185" spans="1:65" s="2" customFormat="1" ht="16.5" customHeight="1">
      <c r="A185" s="33"/>
      <c r="B185" s="134"/>
      <c r="C185" s="135" t="s">
        <v>249</v>
      </c>
      <c r="D185" s="135" t="s">
        <v>117</v>
      </c>
      <c r="E185" s="136" t="s">
        <v>250</v>
      </c>
      <c r="F185" s="137" t="s">
        <v>251</v>
      </c>
      <c r="G185" s="138" t="s">
        <v>120</v>
      </c>
      <c r="H185" s="139">
        <v>2</v>
      </c>
      <c r="I185" s="140"/>
      <c r="J185" s="141">
        <f>ROUND(I185*H185,2)</f>
        <v>0</v>
      </c>
      <c r="K185" s="137" t="s">
        <v>121</v>
      </c>
      <c r="L185" s="34"/>
      <c r="M185" s="142" t="s">
        <v>3</v>
      </c>
      <c r="N185" s="143" t="s">
        <v>43</v>
      </c>
      <c r="O185" s="54"/>
      <c r="P185" s="144">
        <f>O185*H185</f>
        <v>0</v>
      </c>
      <c r="Q185" s="144">
        <v>2.0600000000000002E-3</v>
      </c>
      <c r="R185" s="144">
        <f>Q185*H185</f>
        <v>4.1200000000000004E-3</v>
      </c>
      <c r="S185" s="144">
        <v>0</v>
      </c>
      <c r="T185" s="1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6" t="s">
        <v>122</v>
      </c>
      <c r="AT185" s="146" t="s">
        <v>117</v>
      </c>
      <c r="AU185" s="146" t="s">
        <v>81</v>
      </c>
      <c r="AY185" s="18" t="s">
        <v>114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77</v>
      </c>
      <c r="BK185" s="147">
        <f>ROUND(I185*H185,2)</f>
        <v>0</v>
      </c>
      <c r="BL185" s="18" t="s">
        <v>122</v>
      </c>
      <c r="BM185" s="146" t="s">
        <v>252</v>
      </c>
    </row>
    <row r="186" spans="1:65" s="2" customFormat="1" ht="11.25">
      <c r="A186" s="33"/>
      <c r="B186" s="34"/>
      <c r="C186" s="33"/>
      <c r="D186" s="148" t="s">
        <v>124</v>
      </c>
      <c r="E186" s="33"/>
      <c r="F186" s="149" t="s">
        <v>253</v>
      </c>
      <c r="G186" s="33"/>
      <c r="H186" s="33"/>
      <c r="I186" s="150"/>
      <c r="J186" s="33"/>
      <c r="K186" s="33"/>
      <c r="L186" s="34"/>
      <c r="M186" s="151"/>
      <c r="N186" s="152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124</v>
      </c>
      <c r="AU186" s="18" t="s">
        <v>81</v>
      </c>
    </row>
    <row r="187" spans="1:65" s="13" customFormat="1" ht="11.25">
      <c r="B187" s="153"/>
      <c r="D187" s="154" t="s">
        <v>126</v>
      </c>
      <c r="E187" s="155" t="s">
        <v>3</v>
      </c>
      <c r="F187" s="156" t="s">
        <v>254</v>
      </c>
      <c r="H187" s="157">
        <v>1.56</v>
      </c>
      <c r="I187" s="158"/>
      <c r="L187" s="153"/>
      <c r="M187" s="159"/>
      <c r="N187" s="160"/>
      <c r="O187" s="160"/>
      <c r="P187" s="160"/>
      <c r="Q187" s="160"/>
      <c r="R187" s="160"/>
      <c r="S187" s="160"/>
      <c r="T187" s="161"/>
      <c r="AT187" s="155" t="s">
        <v>126</v>
      </c>
      <c r="AU187" s="155" t="s">
        <v>81</v>
      </c>
      <c r="AV187" s="13" t="s">
        <v>81</v>
      </c>
      <c r="AW187" s="13" t="s">
        <v>33</v>
      </c>
      <c r="AX187" s="13" t="s">
        <v>72</v>
      </c>
      <c r="AY187" s="155" t="s">
        <v>114</v>
      </c>
    </row>
    <row r="188" spans="1:65" s="15" customFormat="1" ht="11.25">
      <c r="B188" s="179"/>
      <c r="D188" s="154" t="s">
        <v>126</v>
      </c>
      <c r="E188" s="180" t="s">
        <v>3</v>
      </c>
      <c r="F188" s="181" t="s">
        <v>136</v>
      </c>
      <c r="H188" s="182">
        <v>1.56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126</v>
      </c>
      <c r="AU188" s="180" t="s">
        <v>81</v>
      </c>
      <c r="AV188" s="15" t="s">
        <v>137</v>
      </c>
      <c r="AW188" s="15" t="s">
        <v>33</v>
      </c>
      <c r="AX188" s="15" t="s">
        <v>72</v>
      </c>
      <c r="AY188" s="180" t="s">
        <v>114</v>
      </c>
    </row>
    <row r="189" spans="1:65" s="13" customFormat="1" ht="11.25">
      <c r="B189" s="153"/>
      <c r="D189" s="154" t="s">
        <v>126</v>
      </c>
      <c r="E189" s="155" t="s">
        <v>3</v>
      </c>
      <c r="F189" s="156" t="s">
        <v>81</v>
      </c>
      <c r="H189" s="157">
        <v>2</v>
      </c>
      <c r="I189" s="158"/>
      <c r="L189" s="153"/>
      <c r="M189" s="159"/>
      <c r="N189" s="160"/>
      <c r="O189" s="160"/>
      <c r="P189" s="160"/>
      <c r="Q189" s="160"/>
      <c r="R189" s="160"/>
      <c r="S189" s="160"/>
      <c r="T189" s="161"/>
      <c r="AT189" s="155" t="s">
        <v>126</v>
      </c>
      <c r="AU189" s="155" t="s">
        <v>81</v>
      </c>
      <c r="AV189" s="13" t="s">
        <v>81</v>
      </c>
      <c r="AW189" s="13" t="s">
        <v>33</v>
      </c>
      <c r="AX189" s="13" t="s">
        <v>72</v>
      </c>
      <c r="AY189" s="155" t="s">
        <v>114</v>
      </c>
    </row>
    <row r="190" spans="1:65" s="15" customFormat="1" ht="11.25">
      <c r="B190" s="179"/>
      <c r="D190" s="154" t="s">
        <v>126</v>
      </c>
      <c r="E190" s="180" t="s">
        <v>3</v>
      </c>
      <c r="F190" s="181" t="s">
        <v>136</v>
      </c>
      <c r="H190" s="182">
        <v>2</v>
      </c>
      <c r="I190" s="183"/>
      <c r="L190" s="179"/>
      <c r="M190" s="184"/>
      <c r="N190" s="185"/>
      <c r="O190" s="185"/>
      <c r="P190" s="185"/>
      <c r="Q190" s="185"/>
      <c r="R190" s="185"/>
      <c r="S190" s="185"/>
      <c r="T190" s="186"/>
      <c r="AT190" s="180" t="s">
        <v>126</v>
      </c>
      <c r="AU190" s="180" t="s">
        <v>81</v>
      </c>
      <c r="AV190" s="15" t="s">
        <v>137</v>
      </c>
      <c r="AW190" s="15" t="s">
        <v>33</v>
      </c>
      <c r="AX190" s="15" t="s">
        <v>77</v>
      </c>
      <c r="AY190" s="180" t="s">
        <v>114</v>
      </c>
    </row>
    <row r="191" spans="1:65" s="2" customFormat="1" ht="16.5" customHeight="1">
      <c r="A191" s="33"/>
      <c r="B191" s="134"/>
      <c r="C191" s="135" t="s">
        <v>255</v>
      </c>
      <c r="D191" s="135" t="s">
        <v>117</v>
      </c>
      <c r="E191" s="136" t="s">
        <v>256</v>
      </c>
      <c r="F191" s="137" t="s">
        <v>257</v>
      </c>
      <c r="G191" s="138" t="s">
        <v>120</v>
      </c>
      <c r="H191" s="139">
        <v>0.5</v>
      </c>
      <c r="I191" s="140"/>
      <c r="J191" s="141">
        <f>ROUND(I191*H191,2)</f>
        <v>0</v>
      </c>
      <c r="K191" s="137" t="s">
        <v>121</v>
      </c>
      <c r="L191" s="34"/>
      <c r="M191" s="142" t="s">
        <v>3</v>
      </c>
      <c r="N191" s="143" t="s">
        <v>43</v>
      </c>
      <c r="O191" s="54"/>
      <c r="P191" s="144">
        <f>O191*H191</f>
        <v>0</v>
      </c>
      <c r="Q191" s="144">
        <v>5.9000000000000003E-4</v>
      </c>
      <c r="R191" s="144">
        <f>Q191*H191</f>
        <v>2.9500000000000001E-4</v>
      </c>
      <c r="S191" s="144">
        <v>0</v>
      </c>
      <c r="T191" s="14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6" t="s">
        <v>122</v>
      </c>
      <c r="AT191" s="146" t="s">
        <v>117</v>
      </c>
      <c r="AU191" s="146" t="s">
        <v>81</v>
      </c>
      <c r="AY191" s="18" t="s">
        <v>114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77</v>
      </c>
      <c r="BK191" s="147">
        <f>ROUND(I191*H191,2)</f>
        <v>0</v>
      </c>
      <c r="BL191" s="18" t="s">
        <v>122</v>
      </c>
      <c r="BM191" s="146" t="s">
        <v>258</v>
      </c>
    </row>
    <row r="192" spans="1:65" s="2" customFormat="1" ht="11.25">
      <c r="A192" s="33"/>
      <c r="B192" s="34"/>
      <c r="C192" s="33"/>
      <c r="D192" s="148" t="s">
        <v>124</v>
      </c>
      <c r="E192" s="33"/>
      <c r="F192" s="149" t="s">
        <v>259</v>
      </c>
      <c r="G192" s="33"/>
      <c r="H192" s="33"/>
      <c r="I192" s="150"/>
      <c r="J192" s="33"/>
      <c r="K192" s="33"/>
      <c r="L192" s="34"/>
      <c r="M192" s="151"/>
      <c r="N192" s="152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124</v>
      </c>
      <c r="AU192" s="18" t="s">
        <v>81</v>
      </c>
    </row>
    <row r="193" spans="1:65" s="13" customFormat="1" ht="11.25">
      <c r="B193" s="153"/>
      <c r="D193" s="154" t="s">
        <v>126</v>
      </c>
      <c r="E193" s="155" t="s">
        <v>3</v>
      </c>
      <c r="F193" s="156" t="s">
        <v>260</v>
      </c>
      <c r="H193" s="157">
        <v>0.3</v>
      </c>
      <c r="I193" s="158"/>
      <c r="L193" s="153"/>
      <c r="M193" s="159"/>
      <c r="N193" s="160"/>
      <c r="O193" s="160"/>
      <c r="P193" s="160"/>
      <c r="Q193" s="160"/>
      <c r="R193" s="160"/>
      <c r="S193" s="160"/>
      <c r="T193" s="161"/>
      <c r="AT193" s="155" t="s">
        <v>126</v>
      </c>
      <c r="AU193" s="155" t="s">
        <v>81</v>
      </c>
      <c r="AV193" s="13" t="s">
        <v>81</v>
      </c>
      <c r="AW193" s="13" t="s">
        <v>33</v>
      </c>
      <c r="AX193" s="13" t="s">
        <v>72</v>
      </c>
      <c r="AY193" s="155" t="s">
        <v>114</v>
      </c>
    </row>
    <row r="194" spans="1:65" s="15" customFormat="1" ht="11.25">
      <c r="B194" s="179"/>
      <c r="D194" s="154" t="s">
        <v>126</v>
      </c>
      <c r="E194" s="180" t="s">
        <v>3</v>
      </c>
      <c r="F194" s="181" t="s">
        <v>136</v>
      </c>
      <c r="H194" s="182">
        <v>0.3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126</v>
      </c>
      <c r="AU194" s="180" t="s">
        <v>81</v>
      </c>
      <c r="AV194" s="15" t="s">
        <v>137</v>
      </c>
      <c r="AW194" s="15" t="s">
        <v>33</v>
      </c>
      <c r="AX194" s="15" t="s">
        <v>72</v>
      </c>
      <c r="AY194" s="180" t="s">
        <v>114</v>
      </c>
    </row>
    <row r="195" spans="1:65" s="13" customFormat="1" ht="11.25">
      <c r="B195" s="153"/>
      <c r="D195" s="154" t="s">
        <v>126</v>
      </c>
      <c r="E195" s="155" t="s">
        <v>3</v>
      </c>
      <c r="F195" s="156" t="s">
        <v>261</v>
      </c>
      <c r="H195" s="157">
        <v>0.5</v>
      </c>
      <c r="I195" s="158"/>
      <c r="L195" s="153"/>
      <c r="M195" s="159"/>
      <c r="N195" s="160"/>
      <c r="O195" s="160"/>
      <c r="P195" s="160"/>
      <c r="Q195" s="160"/>
      <c r="R195" s="160"/>
      <c r="S195" s="160"/>
      <c r="T195" s="161"/>
      <c r="AT195" s="155" t="s">
        <v>126</v>
      </c>
      <c r="AU195" s="155" t="s">
        <v>81</v>
      </c>
      <c r="AV195" s="13" t="s">
        <v>81</v>
      </c>
      <c r="AW195" s="13" t="s">
        <v>33</v>
      </c>
      <c r="AX195" s="13" t="s">
        <v>72</v>
      </c>
      <c r="AY195" s="155" t="s">
        <v>114</v>
      </c>
    </row>
    <row r="196" spans="1:65" s="15" customFormat="1" ht="11.25">
      <c r="B196" s="179"/>
      <c r="D196" s="154" t="s">
        <v>126</v>
      </c>
      <c r="E196" s="180" t="s">
        <v>3</v>
      </c>
      <c r="F196" s="181" t="s">
        <v>136</v>
      </c>
      <c r="H196" s="182">
        <v>0.5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126</v>
      </c>
      <c r="AU196" s="180" t="s">
        <v>81</v>
      </c>
      <c r="AV196" s="15" t="s">
        <v>137</v>
      </c>
      <c r="AW196" s="15" t="s">
        <v>33</v>
      </c>
      <c r="AX196" s="15" t="s">
        <v>77</v>
      </c>
      <c r="AY196" s="180" t="s">
        <v>114</v>
      </c>
    </row>
    <row r="197" spans="1:65" s="2" customFormat="1" ht="16.5" customHeight="1">
      <c r="A197" s="33"/>
      <c r="B197" s="134"/>
      <c r="C197" s="135" t="s">
        <v>262</v>
      </c>
      <c r="D197" s="135" t="s">
        <v>117</v>
      </c>
      <c r="E197" s="136" t="s">
        <v>263</v>
      </c>
      <c r="F197" s="137" t="s">
        <v>264</v>
      </c>
      <c r="G197" s="138" t="s">
        <v>120</v>
      </c>
      <c r="H197" s="139">
        <v>4</v>
      </c>
      <c r="I197" s="140"/>
      <c r="J197" s="141">
        <f>ROUND(I197*H197,2)</f>
        <v>0</v>
      </c>
      <c r="K197" s="137" t="s">
        <v>121</v>
      </c>
      <c r="L197" s="34"/>
      <c r="M197" s="142" t="s">
        <v>3</v>
      </c>
      <c r="N197" s="143" t="s">
        <v>43</v>
      </c>
      <c r="O197" s="54"/>
      <c r="P197" s="144">
        <f>O197*H197</f>
        <v>0</v>
      </c>
      <c r="Q197" s="144">
        <v>2.0100000000000001E-3</v>
      </c>
      <c r="R197" s="144">
        <f>Q197*H197</f>
        <v>8.0400000000000003E-3</v>
      </c>
      <c r="S197" s="144">
        <v>0</v>
      </c>
      <c r="T197" s="14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46" t="s">
        <v>122</v>
      </c>
      <c r="AT197" s="146" t="s">
        <v>117</v>
      </c>
      <c r="AU197" s="146" t="s">
        <v>81</v>
      </c>
      <c r="AY197" s="18" t="s">
        <v>114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77</v>
      </c>
      <c r="BK197" s="147">
        <f>ROUND(I197*H197,2)</f>
        <v>0</v>
      </c>
      <c r="BL197" s="18" t="s">
        <v>122</v>
      </c>
      <c r="BM197" s="146" t="s">
        <v>265</v>
      </c>
    </row>
    <row r="198" spans="1:65" s="2" customFormat="1" ht="11.25">
      <c r="A198" s="33"/>
      <c r="B198" s="34"/>
      <c r="C198" s="33"/>
      <c r="D198" s="148" t="s">
        <v>124</v>
      </c>
      <c r="E198" s="33"/>
      <c r="F198" s="149" t="s">
        <v>266</v>
      </c>
      <c r="G198" s="33"/>
      <c r="H198" s="33"/>
      <c r="I198" s="150"/>
      <c r="J198" s="33"/>
      <c r="K198" s="33"/>
      <c r="L198" s="34"/>
      <c r="M198" s="151"/>
      <c r="N198" s="152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124</v>
      </c>
      <c r="AU198" s="18" t="s">
        <v>81</v>
      </c>
    </row>
    <row r="199" spans="1:65" s="13" customFormat="1" ht="11.25">
      <c r="B199" s="153"/>
      <c r="D199" s="154" t="s">
        <v>126</v>
      </c>
      <c r="E199" s="155" t="s">
        <v>3</v>
      </c>
      <c r="F199" s="156" t="s">
        <v>267</v>
      </c>
      <c r="H199" s="157">
        <v>3.96</v>
      </c>
      <c r="I199" s="158"/>
      <c r="L199" s="153"/>
      <c r="M199" s="159"/>
      <c r="N199" s="160"/>
      <c r="O199" s="160"/>
      <c r="P199" s="160"/>
      <c r="Q199" s="160"/>
      <c r="R199" s="160"/>
      <c r="S199" s="160"/>
      <c r="T199" s="161"/>
      <c r="AT199" s="155" t="s">
        <v>126</v>
      </c>
      <c r="AU199" s="155" t="s">
        <v>81</v>
      </c>
      <c r="AV199" s="13" t="s">
        <v>81</v>
      </c>
      <c r="AW199" s="13" t="s">
        <v>33</v>
      </c>
      <c r="AX199" s="13" t="s">
        <v>72</v>
      </c>
      <c r="AY199" s="155" t="s">
        <v>114</v>
      </c>
    </row>
    <row r="200" spans="1:65" s="15" customFormat="1" ht="11.25">
      <c r="B200" s="179"/>
      <c r="D200" s="154" t="s">
        <v>126</v>
      </c>
      <c r="E200" s="180" t="s">
        <v>3</v>
      </c>
      <c r="F200" s="181" t="s">
        <v>136</v>
      </c>
      <c r="H200" s="182">
        <v>3.96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126</v>
      </c>
      <c r="AU200" s="180" t="s">
        <v>81</v>
      </c>
      <c r="AV200" s="15" t="s">
        <v>137</v>
      </c>
      <c r="AW200" s="15" t="s">
        <v>33</v>
      </c>
      <c r="AX200" s="15" t="s">
        <v>72</v>
      </c>
      <c r="AY200" s="180" t="s">
        <v>114</v>
      </c>
    </row>
    <row r="201" spans="1:65" s="13" customFormat="1" ht="11.25">
      <c r="B201" s="153"/>
      <c r="D201" s="154" t="s">
        <v>126</v>
      </c>
      <c r="E201" s="155" t="s">
        <v>3</v>
      </c>
      <c r="F201" s="156" t="s">
        <v>137</v>
      </c>
      <c r="H201" s="157">
        <v>4</v>
      </c>
      <c r="I201" s="158"/>
      <c r="L201" s="153"/>
      <c r="M201" s="159"/>
      <c r="N201" s="160"/>
      <c r="O201" s="160"/>
      <c r="P201" s="160"/>
      <c r="Q201" s="160"/>
      <c r="R201" s="160"/>
      <c r="S201" s="160"/>
      <c r="T201" s="161"/>
      <c r="AT201" s="155" t="s">
        <v>126</v>
      </c>
      <c r="AU201" s="155" t="s">
        <v>81</v>
      </c>
      <c r="AV201" s="13" t="s">
        <v>81</v>
      </c>
      <c r="AW201" s="13" t="s">
        <v>33</v>
      </c>
      <c r="AX201" s="13" t="s">
        <v>72</v>
      </c>
      <c r="AY201" s="155" t="s">
        <v>114</v>
      </c>
    </row>
    <row r="202" spans="1:65" s="15" customFormat="1" ht="11.25">
      <c r="B202" s="179"/>
      <c r="D202" s="154" t="s">
        <v>126</v>
      </c>
      <c r="E202" s="180" t="s">
        <v>3</v>
      </c>
      <c r="F202" s="181" t="s">
        <v>136</v>
      </c>
      <c r="H202" s="182">
        <v>4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126</v>
      </c>
      <c r="AU202" s="180" t="s">
        <v>81</v>
      </c>
      <c r="AV202" s="15" t="s">
        <v>137</v>
      </c>
      <c r="AW202" s="15" t="s">
        <v>33</v>
      </c>
      <c r="AX202" s="15" t="s">
        <v>77</v>
      </c>
      <c r="AY202" s="180" t="s">
        <v>114</v>
      </c>
    </row>
    <row r="203" spans="1:65" s="2" customFormat="1" ht="21.75" customHeight="1">
      <c r="A203" s="33"/>
      <c r="B203" s="134"/>
      <c r="C203" s="135" t="s">
        <v>268</v>
      </c>
      <c r="D203" s="135" t="s">
        <v>117</v>
      </c>
      <c r="E203" s="136" t="s">
        <v>269</v>
      </c>
      <c r="F203" s="137" t="s">
        <v>270</v>
      </c>
      <c r="G203" s="138" t="s">
        <v>120</v>
      </c>
      <c r="H203" s="139">
        <v>2.5</v>
      </c>
      <c r="I203" s="140"/>
      <c r="J203" s="141">
        <f>ROUND(I203*H203,2)</f>
        <v>0</v>
      </c>
      <c r="K203" s="137" t="s">
        <v>3</v>
      </c>
      <c r="L203" s="34"/>
      <c r="M203" s="142" t="s">
        <v>3</v>
      </c>
      <c r="N203" s="143" t="s">
        <v>43</v>
      </c>
      <c r="O203" s="54"/>
      <c r="P203" s="144">
        <f>O203*H203</f>
        <v>0</v>
      </c>
      <c r="Q203" s="144">
        <v>4.0999999999999999E-4</v>
      </c>
      <c r="R203" s="144">
        <f>Q203*H203</f>
        <v>1.0249999999999999E-3</v>
      </c>
      <c r="S203" s="144">
        <v>0</v>
      </c>
      <c r="T203" s="14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6" t="s">
        <v>122</v>
      </c>
      <c r="AT203" s="146" t="s">
        <v>117</v>
      </c>
      <c r="AU203" s="146" t="s">
        <v>81</v>
      </c>
      <c r="AY203" s="18" t="s">
        <v>114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77</v>
      </c>
      <c r="BK203" s="147">
        <f>ROUND(I203*H203,2)</f>
        <v>0</v>
      </c>
      <c r="BL203" s="18" t="s">
        <v>122</v>
      </c>
      <c r="BM203" s="146" t="s">
        <v>271</v>
      </c>
    </row>
    <row r="204" spans="1:65" s="13" customFormat="1" ht="11.25">
      <c r="B204" s="153"/>
      <c r="D204" s="154" t="s">
        <v>126</v>
      </c>
      <c r="E204" s="155" t="s">
        <v>3</v>
      </c>
      <c r="F204" s="156" t="s">
        <v>272</v>
      </c>
      <c r="H204" s="157">
        <v>2.04</v>
      </c>
      <c r="I204" s="158"/>
      <c r="L204" s="153"/>
      <c r="M204" s="159"/>
      <c r="N204" s="160"/>
      <c r="O204" s="160"/>
      <c r="P204" s="160"/>
      <c r="Q204" s="160"/>
      <c r="R204" s="160"/>
      <c r="S204" s="160"/>
      <c r="T204" s="161"/>
      <c r="AT204" s="155" t="s">
        <v>126</v>
      </c>
      <c r="AU204" s="155" t="s">
        <v>81</v>
      </c>
      <c r="AV204" s="13" t="s">
        <v>81</v>
      </c>
      <c r="AW204" s="13" t="s">
        <v>33</v>
      </c>
      <c r="AX204" s="13" t="s">
        <v>72</v>
      </c>
      <c r="AY204" s="155" t="s">
        <v>114</v>
      </c>
    </row>
    <row r="205" spans="1:65" s="15" customFormat="1" ht="11.25">
      <c r="B205" s="179"/>
      <c r="D205" s="154" t="s">
        <v>126</v>
      </c>
      <c r="E205" s="180" t="s">
        <v>3</v>
      </c>
      <c r="F205" s="181" t="s">
        <v>136</v>
      </c>
      <c r="H205" s="182">
        <v>2.04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126</v>
      </c>
      <c r="AU205" s="180" t="s">
        <v>81</v>
      </c>
      <c r="AV205" s="15" t="s">
        <v>137</v>
      </c>
      <c r="AW205" s="15" t="s">
        <v>33</v>
      </c>
      <c r="AX205" s="15" t="s">
        <v>72</v>
      </c>
      <c r="AY205" s="180" t="s">
        <v>114</v>
      </c>
    </row>
    <row r="206" spans="1:65" s="13" customFormat="1" ht="11.25">
      <c r="B206" s="153"/>
      <c r="D206" s="154" t="s">
        <v>126</v>
      </c>
      <c r="E206" s="155" t="s">
        <v>3</v>
      </c>
      <c r="F206" s="156" t="s">
        <v>209</v>
      </c>
      <c r="H206" s="157">
        <v>2.5</v>
      </c>
      <c r="I206" s="158"/>
      <c r="L206" s="153"/>
      <c r="M206" s="159"/>
      <c r="N206" s="160"/>
      <c r="O206" s="160"/>
      <c r="P206" s="160"/>
      <c r="Q206" s="160"/>
      <c r="R206" s="160"/>
      <c r="S206" s="160"/>
      <c r="T206" s="161"/>
      <c r="AT206" s="155" t="s">
        <v>126</v>
      </c>
      <c r="AU206" s="155" t="s">
        <v>81</v>
      </c>
      <c r="AV206" s="13" t="s">
        <v>81</v>
      </c>
      <c r="AW206" s="13" t="s">
        <v>33</v>
      </c>
      <c r="AX206" s="13" t="s">
        <v>72</v>
      </c>
      <c r="AY206" s="155" t="s">
        <v>114</v>
      </c>
    </row>
    <row r="207" spans="1:65" s="15" customFormat="1" ht="11.25">
      <c r="B207" s="179"/>
      <c r="D207" s="154" t="s">
        <v>126</v>
      </c>
      <c r="E207" s="180" t="s">
        <v>3</v>
      </c>
      <c r="F207" s="181" t="s">
        <v>136</v>
      </c>
      <c r="H207" s="182">
        <v>2.5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126</v>
      </c>
      <c r="AU207" s="180" t="s">
        <v>81</v>
      </c>
      <c r="AV207" s="15" t="s">
        <v>137</v>
      </c>
      <c r="AW207" s="15" t="s">
        <v>33</v>
      </c>
      <c r="AX207" s="15" t="s">
        <v>77</v>
      </c>
      <c r="AY207" s="180" t="s">
        <v>114</v>
      </c>
    </row>
    <row r="208" spans="1:65" s="2" customFormat="1" ht="16.5" customHeight="1">
      <c r="A208" s="33"/>
      <c r="B208" s="134"/>
      <c r="C208" s="135" t="s">
        <v>273</v>
      </c>
      <c r="D208" s="135" t="s">
        <v>117</v>
      </c>
      <c r="E208" s="136" t="s">
        <v>274</v>
      </c>
      <c r="F208" s="137" t="s">
        <v>275</v>
      </c>
      <c r="G208" s="138" t="s">
        <v>120</v>
      </c>
      <c r="H208" s="139">
        <v>2</v>
      </c>
      <c r="I208" s="140"/>
      <c r="J208" s="141">
        <f>ROUND(I208*H208,2)</f>
        <v>0</v>
      </c>
      <c r="K208" s="137" t="s">
        <v>121</v>
      </c>
      <c r="L208" s="34"/>
      <c r="M208" s="142" t="s">
        <v>3</v>
      </c>
      <c r="N208" s="143" t="s">
        <v>43</v>
      </c>
      <c r="O208" s="54"/>
      <c r="P208" s="144">
        <f>O208*H208</f>
        <v>0</v>
      </c>
      <c r="Q208" s="144">
        <v>4.0999999999999999E-4</v>
      </c>
      <c r="R208" s="144">
        <f>Q208*H208</f>
        <v>8.1999999999999998E-4</v>
      </c>
      <c r="S208" s="144">
        <v>0</v>
      </c>
      <c r="T208" s="14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46" t="s">
        <v>122</v>
      </c>
      <c r="AT208" s="146" t="s">
        <v>117</v>
      </c>
      <c r="AU208" s="146" t="s">
        <v>81</v>
      </c>
      <c r="AY208" s="18" t="s">
        <v>114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8" t="s">
        <v>77</v>
      </c>
      <c r="BK208" s="147">
        <f>ROUND(I208*H208,2)</f>
        <v>0</v>
      </c>
      <c r="BL208" s="18" t="s">
        <v>122</v>
      </c>
      <c r="BM208" s="146" t="s">
        <v>276</v>
      </c>
    </row>
    <row r="209" spans="1:65" s="2" customFormat="1" ht="11.25">
      <c r="A209" s="33"/>
      <c r="B209" s="34"/>
      <c r="C209" s="33"/>
      <c r="D209" s="148" t="s">
        <v>124</v>
      </c>
      <c r="E209" s="33"/>
      <c r="F209" s="149" t="s">
        <v>277</v>
      </c>
      <c r="G209" s="33"/>
      <c r="H209" s="33"/>
      <c r="I209" s="150"/>
      <c r="J209" s="33"/>
      <c r="K209" s="33"/>
      <c r="L209" s="34"/>
      <c r="M209" s="151"/>
      <c r="N209" s="152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124</v>
      </c>
      <c r="AU209" s="18" t="s">
        <v>81</v>
      </c>
    </row>
    <row r="210" spans="1:65" s="13" customFormat="1" ht="11.25">
      <c r="B210" s="153"/>
      <c r="D210" s="154" t="s">
        <v>126</v>
      </c>
      <c r="E210" s="155" t="s">
        <v>3</v>
      </c>
      <c r="F210" s="156" t="s">
        <v>254</v>
      </c>
      <c r="H210" s="157">
        <v>1.56</v>
      </c>
      <c r="I210" s="158"/>
      <c r="L210" s="153"/>
      <c r="M210" s="159"/>
      <c r="N210" s="160"/>
      <c r="O210" s="160"/>
      <c r="P210" s="160"/>
      <c r="Q210" s="160"/>
      <c r="R210" s="160"/>
      <c r="S210" s="160"/>
      <c r="T210" s="161"/>
      <c r="AT210" s="155" t="s">
        <v>126</v>
      </c>
      <c r="AU210" s="155" t="s">
        <v>81</v>
      </c>
      <c r="AV210" s="13" t="s">
        <v>81</v>
      </c>
      <c r="AW210" s="13" t="s">
        <v>33</v>
      </c>
      <c r="AX210" s="13" t="s">
        <v>72</v>
      </c>
      <c r="AY210" s="155" t="s">
        <v>114</v>
      </c>
    </row>
    <row r="211" spans="1:65" s="15" customFormat="1" ht="11.25">
      <c r="B211" s="179"/>
      <c r="D211" s="154" t="s">
        <v>126</v>
      </c>
      <c r="E211" s="180" t="s">
        <v>3</v>
      </c>
      <c r="F211" s="181" t="s">
        <v>136</v>
      </c>
      <c r="H211" s="182">
        <v>1.56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126</v>
      </c>
      <c r="AU211" s="180" t="s">
        <v>81</v>
      </c>
      <c r="AV211" s="15" t="s">
        <v>137</v>
      </c>
      <c r="AW211" s="15" t="s">
        <v>33</v>
      </c>
      <c r="AX211" s="15" t="s">
        <v>72</v>
      </c>
      <c r="AY211" s="180" t="s">
        <v>114</v>
      </c>
    </row>
    <row r="212" spans="1:65" s="13" customFormat="1" ht="11.25">
      <c r="B212" s="153"/>
      <c r="D212" s="154" t="s">
        <v>126</v>
      </c>
      <c r="E212" s="155" t="s">
        <v>3</v>
      </c>
      <c r="F212" s="156" t="s">
        <v>81</v>
      </c>
      <c r="H212" s="157">
        <v>2</v>
      </c>
      <c r="I212" s="158"/>
      <c r="L212" s="153"/>
      <c r="M212" s="159"/>
      <c r="N212" s="160"/>
      <c r="O212" s="160"/>
      <c r="P212" s="160"/>
      <c r="Q212" s="160"/>
      <c r="R212" s="160"/>
      <c r="S212" s="160"/>
      <c r="T212" s="161"/>
      <c r="AT212" s="155" t="s">
        <v>126</v>
      </c>
      <c r="AU212" s="155" t="s">
        <v>81</v>
      </c>
      <c r="AV212" s="13" t="s">
        <v>81</v>
      </c>
      <c r="AW212" s="13" t="s">
        <v>33</v>
      </c>
      <c r="AX212" s="13" t="s">
        <v>72</v>
      </c>
      <c r="AY212" s="155" t="s">
        <v>114</v>
      </c>
    </row>
    <row r="213" spans="1:65" s="15" customFormat="1" ht="11.25">
      <c r="B213" s="179"/>
      <c r="D213" s="154" t="s">
        <v>126</v>
      </c>
      <c r="E213" s="180" t="s">
        <v>3</v>
      </c>
      <c r="F213" s="181" t="s">
        <v>136</v>
      </c>
      <c r="H213" s="182">
        <v>2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126</v>
      </c>
      <c r="AU213" s="180" t="s">
        <v>81</v>
      </c>
      <c r="AV213" s="15" t="s">
        <v>137</v>
      </c>
      <c r="AW213" s="15" t="s">
        <v>33</v>
      </c>
      <c r="AX213" s="15" t="s">
        <v>77</v>
      </c>
      <c r="AY213" s="180" t="s">
        <v>114</v>
      </c>
    </row>
    <row r="214" spans="1:65" s="2" customFormat="1" ht="16.5" customHeight="1">
      <c r="A214" s="33"/>
      <c r="B214" s="134"/>
      <c r="C214" s="135" t="s">
        <v>278</v>
      </c>
      <c r="D214" s="135" t="s">
        <v>117</v>
      </c>
      <c r="E214" s="136" t="s">
        <v>279</v>
      </c>
      <c r="F214" s="137" t="s">
        <v>280</v>
      </c>
      <c r="G214" s="138" t="s">
        <v>120</v>
      </c>
      <c r="H214" s="139">
        <v>4</v>
      </c>
      <c r="I214" s="140"/>
      <c r="J214" s="141">
        <f>ROUND(I214*H214,2)</f>
        <v>0</v>
      </c>
      <c r="K214" s="137" t="s">
        <v>121</v>
      </c>
      <c r="L214" s="34"/>
      <c r="M214" s="142" t="s">
        <v>3</v>
      </c>
      <c r="N214" s="143" t="s">
        <v>43</v>
      </c>
      <c r="O214" s="54"/>
      <c r="P214" s="144">
        <f>O214*H214</f>
        <v>0</v>
      </c>
      <c r="Q214" s="144">
        <v>4.7649999999999998E-4</v>
      </c>
      <c r="R214" s="144">
        <f>Q214*H214</f>
        <v>1.9059999999999999E-3</v>
      </c>
      <c r="S214" s="144">
        <v>0</v>
      </c>
      <c r="T214" s="14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46" t="s">
        <v>122</v>
      </c>
      <c r="AT214" s="146" t="s">
        <v>117</v>
      </c>
      <c r="AU214" s="146" t="s">
        <v>81</v>
      </c>
      <c r="AY214" s="18" t="s">
        <v>114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8" t="s">
        <v>77</v>
      </c>
      <c r="BK214" s="147">
        <f>ROUND(I214*H214,2)</f>
        <v>0</v>
      </c>
      <c r="BL214" s="18" t="s">
        <v>122</v>
      </c>
      <c r="BM214" s="146" t="s">
        <v>281</v>
      </c>
    </row>
    <row r="215" spans="1:65" s="2" customFormat="1" ht="11.25">
      <c r="A215" s="33"/>
      <c r="B215" s="34"/>
      <c r="C215" s="33"/>
      <c r="D215" s="148" t="s">
        <v>124</v>
      </c>
      <c r="E215" s="33"/>
      <c r="F215" s="149" t="s">
        <v>282</v>
      </c>
      <c r="G215" s="33"/>
      <c r="H215" s="33"/>
      <c r="I215" s="150"/>
      <c r="J215" s="33"/>
      <c r="K215" s="33"/>
      <c r="L215" s="34"/>
      <c r="M215" s="151"/>
      <c r="N215" s="152"/>
      <c r="O215" s="54"/>
      <c r="P215" s="54"/>
      <c r="Q215" s="54"/>
      <c r="R215" s="54"/>
      <c r="S215" s="54"/>
      <c r="T215" s="55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124</v>
      </c>
      <c r="AU215" s="18" t="s">
        <v>81</v>
      </c>
    </row>
    <row r="216" spans="1:65" s="13" customFormat="1" ht="11.25">
      <c r="B216" s="153"/>
      <c r="D216" s="154" t="s">
        <v>126</v>
      </c>
      <c r="E216" s="155" t="s">
        <v>3</v>
      </c>
      <c r="F216" s="156" t="s">
        <v>283</v>
      </c>
      <c r="H216" s="157">
        <v>3.6</v>
      </c>
      <c r="I216" s="158"/>
      <c r="L216" s="153"/>
      <c r="M216" s="159"/>
      <c r="N216" s="160"/>
      <c r="O216" s="160"/>
      <c r="P216" s="160"/>
      <c r="Q216" s="160"/>
      <c r="R216" s="160"/>
      <c r="S216" s="160"/>
      <c r="T216" s="161"/>
      <c r="AT216" s="155" t="s">
        <v>126</v>
      </c>
      <c r="AU216" s="155" t="s">
        <v>81</v>
      </c>
      <c r="AV216" s="13" t="s">
        <v>81</v>
      </c>
      <c r="AW216" s="13" t="s">
        <v>33</v>
      </c>
      <c r="AX216" s="13" t="s">
        <v>72</v>
      </c>
      <c r="AY216" s="155" t="s">
        <v>114</v>
      </c>
    </row>
    <row r="217" spans="1:65" s="15" customFormat="1" ht="11.25">
      <c r="B217" s="179"/>
      <c r="D217" s="154" t="s">
        <v>126</v>
      </c>
      <c r="E217" s="180" t="s">
        <v>3</v>
      </c>
      <c r="F217" s="181" t="s">
        <v>136</v>
      </c>
      <c r="H217" s="182">
        <v>3.6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126</v>
      </c>
      <c r="AU217" s="180" t="s">
        <v>81</v>
      </c>
      <c r="AV217" s="15" t="s">
        <v>137</v>
      </c>
      <c r="AW217" s="15" t="s">
        <v>33</v>
      </c>
      <c r="AX217" s="15" t="s">
        <v>72</v>
      </c>
      <c r="AY217" s="180" t="s">
        <v>114</v>
      </c>
    </row>
    <row r="218" spans="1:65" s="13" customFormat="1" ht="11.25">
      <c r="B218" s="153"/>
      <c r="D218" s="154" t="s">
        <v>126</v>
      </c>
      <c r="E218" s="155" t="s">
        <v>3</v>
      </c>
      <c r="F218" s="156" t="s">
        <v>137</v>
      </c>
      <c r="H218" s="157">
        <v>4</v>
      </c>
      <c r="I218" s="158"/>
      <c r="L218" s="153"/>
      <c r="M218" s="159"/>
      <c r="N218" s="160"/>
      <c r="O218" s="160"/>
      <c r="P218" s="160"/>
      <c r="Q218" s="160"/>
      <c r="R218" s="160"/>
      <c r="S218" s="160"/>
      <c r="T218" s="161"/>
      <c r="AT218" s="155" t="s">
        <v>126</v>
      </c>
      <c r="AU218" s="155" t="s">
        <v>81</v>
      </c>
      <c r="AV218" s="13" t="s">
        <v>81</v>
      </c>
      <c r="AW218" s="13" t="s">
        <v>33</v>
      </c>
      <c r="AX218" s="13" t="s">
        <v>72</v>
      </c>
      <c r="AY218" s="155" t="s">
        <v>114</v>
      </c>
    </row>
    <row r="219" spans="1:65" s="15" customFormat="1" ht="11.25">
      <c r="B219" s="179"/>
      <c r="D219" s="154" t="s">
        <v>126</v>
      </c>
      <c r="E219" s="180" t="s">
        <v>3</v>
      </c>
      <c r="F219" s="181" t="s">
        <v>136</v>
      </c>
      <c r="H219" s="182">
        <v>4</v>
      </c>
      <c r="I219" s="183"/>
      <c r="L219" s="179"/>
      <c r="M219" s="184"/>
      <c r="N219" s="185"/>
      <c r="O219" s="185"/>
      <c r="P219" s="185"/>
      <c r="Q219" s="185"/>
      <c r="R219" s="185"/>
      <c r="S219" s="185"/>
      <c r="T219" s="186"/>
      <c r="AT219" s="180" t="s">
        <v>126</v>
      </c>
      <c r="AU219" s="180" t="s">
        <v>81</v>
      </c>
      <c r="AV219" s="15" t="s">
        <v>137</v>
      </c>
      <c r="AW219" s="15" t="s">
        <v>33</v>
      </c>
      <c r="AX219" s="15" t="s">
        <v>77</v>
      </c>
      <c r="AY219" s="180" t="s">
        <v>114</v>
      </c>
    </row>
    <row r="220" spans="1:65" s="2" customFormat="1" ht="16.5" customHeight="1">
      <c r="A220" s="33"/>
      <c r="B220" s="134"/>
      <c r="C220" s="135" t="s">
        <v>284</v>
      </c>
      <c r="D220" s="135" t="s">
        <v>117</v>
      </c>
      <c r="E220" s="136" t="s">
        <v>285</v>
      </c>
      <c r="F220" s="137" t="s">
        <v>286</v>
      </c>
      <c r="G220" s="138" t="s">
        <v>120</v>
      </c>
      <c r="H220" s="139">
        <v>4</v>
      </c>
      <c r="I220" s="140"/>
      <c r="J220" s="141">
        <f>ROUND(I220*H220,2)</f>
        <v>0</v>
      </c>
      <c r="K220" s="137" t="s">
        <v>121</v>
      </c>
      <c r="L220" s="34"/>
      <c r="M220" s="142" t="s">
        <v>3</v>
      </c>
      <c r="N220" s="143" t="s">
        <v>43</v>
      </c>
      <c r="O220" s="54"/>
      <c r="P220" s="144">
        <f>O220*H220</f>
        <v>0</v>
      </c>
      <c r="Q220" s="144">
        <v>7.1000000000000002E-4</v>
      </c>
      <c r="R220" s="144">
        <f>Q220*H220</f>
        <v>2.8400000000000001E-3</v>
      </c>
      <c r="S220" s="144">
        <v>0</v>
      </c>
      <c r="T220" s="14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6" t="s">
        <v>122</v>
      </c>
      <c r="AT220" s="146" t="s">
        <v>117</v>
      </c>
      <c r="AU220" s="146" t="s">
        <v>81</v>
      </c>
      <c r="AY220" s="18" t="s">
        <v>114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77</v>
      </c>
      <c r="BK220" s="147">
        <f>ROUND(I220*H220,2)</f>
        <v>0</v>
      </c>
      <c r="BL220" s="18" t="s">
        <v>122</v>
      </c>
      <c r="BM220" s="146" t="s">
        <v>287</v>
      </c>
    </row>
    <row r="221" spans="1:65" s="2" customFormat="1" ht="11.25">
      <c r="A221" s="33"/>
      <c r="B221" s="34"/>
      <c r="C221" s="33"/>
      <c r="D221" s="148" t="s">
        <v>124</v>
      </c>
      <c r="E221" s="33"/>
      <c r="F221" s="149" t="s">
        <v>288</v>
      </c>
      <c r="G221" s="33"/>
      <c r="H221" s="33"/>
      <c r="I221" s="150"/>
      <c r="J221" s="33"/>
      <c r="K221" s="33"/>
      <c r="L221" s="34"/>
      <c r="M221" s="151"/>
      <c r="N221" s="152"/>
      <c r="O221" s="54"/>
      <c r="P221" s="54"/>
      <c r="Q221" s="54"/>
      <c r="R221" s="54"/>
      <c r="S221" s="54"/>
      <c r="T221" s="55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124</v>
      </c>
      <c r="AU221" s="18" t="s">
        <v>81</v>
      </c>
    </row>
    <row r="222" spans="1:65" s="13" customFormat="1" ht="11.25">
      <c r="B222" s="153"/>
      <c r="D222" s="154" t="s">
        <v>126</v>
      </c>
      <c r="E222" s="155" t="s">
        <v>3</v>
      </c>
      <c r="F222" s="156" t="s">
        <v>267</v>
      </c>
      <c r="H222" s="157">
        <v>3.96</v>
      </c>
      <c r="I222" s="158"/>
      <c r="L222" s="153"/>
      <c r="M222" s="159"/>
      <c r="N222" s="160"/>
      <c r="O222" s="160"/>
      <c r="P222" s="160"/>
      <c r="Q222" s="160"/>
      <c r="R222" s="160"/>
      <c r="S222" s="160"/>
      <c r="T222" s="161"/>
      <c r="AT222" s="155" t="s">
        <v>126</v>
      </c>
      <c r="AU222" s="155" t="s">
        <v>81</v>
      </c>
      <c r="AV222" s="13" t="s">
        <v>81</v>
      </c>
      <c r="AW222" s="13" t="s">
        <v>33</v>
      </c>
      <c r="AX222" s="13" t="s">
        <v>72</v>
      </c>
      <c r="AY222" s="155" t="s">
        <v>114</v>
      </c>
    </row>
    <row r="223" spans="1:65" s="15" customFormat="1" ht="11.25">
      <c r="B223" s="179"/>
      <c r="D223" s="154" t="s">
        <v>126</v>
      </c>
      <c r="E223" s="180" t="s">
        <v>3</v>
      </c>
      <c r="F223" s="181" t="s">
        <v>136</v>
      </c>
      <c r="H223" s="182">
        <v>3.96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126</v>
      </c>
      <c r="AU223" s="180" t="s">
        <v>81</v>
      </c>
      <c r="AV223" s="15" t="s">
        <v>137</v>
      </c>
      <c r="AW223" s="15" t="s">
        <v>33</v>
      </c>
      <c r="AX223" s="15" t="s">
        <v>72</v>
      </c>
      <c r="AY223" s="180" t="s">
        <v>114</v>
      </c>
    </row>
    <row r="224" spans="1:65" s="13" customFormat="1" ht="11.25">
      <c r="B224" s="153"/>
      <c r="D224" s="154" t="s">
        <v>126</v>
      </c>
      <c r="E224" s="155" t="s">
        <v>3</v>
      </c>
      <c r="F224" s="156" t="s">
        <v>289</v>
      </c>
      <c r="H224" s="157">
        <v>4</v>
      </c>
      <c r="I224" s="158"/>
      <c r="L224" s="153"/>
      <c r="M224" s="159"/>
      <c r="N224" s="160"/>
      <c r="O224" s="160"/>
      <c r="P224" s="160"/>
      <c r="Q224" s="160"/>
      <c r="R224" s="160"/>
      <c r="S224" s="160"/>
      <c r="T224" s="161"/>
      <c r="AT224" s="155" t="s">
        <v>126</v>
      </c>
      <c r="AU224" s="155" t="s">
        <v>81</v>
      </c>
      <c r="AV224" s="13" t="s">
        <v>81</v>
      </c>
      <c r="AW224" s="13" t="s">
        <v>33</v>
      </c>
      <c r="AX224" s="13" t="s">
        <v>72</v>
      </c>
      <c r="AY224" s="155" t="s">
        <v>114</v>
      </c>
    </row>
    <row r="225" spans="1:65" s="15" customFormat="1" ht="11.25">
      <c r="B225" s="179"/>
      <c r="D225" s="154" t="s">
        <v>126</v>
      </c>
      <c r="E225" s="180" t="s">
        <v>3</v>
      </c>
      <c r="F225" s="181" t="s">
        <v>136</v>
      </c>
      <c r="H225" s="182">
        <v>4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126</v>
      </c>
      <c r="AU225" s="180" t="s">
        <v>81</v>
      </c>
      <c r="AV225" s="15" t="s">
        <v>137</v>
      </c>
      <c r="AW225" s="15" t="s">
        <v>33</v>
      </c>
      <c r="AX225" s="15" t="s">
        <v>77</v>
      </c>
      <c r="AY225" s="180" t="s">
        <v>114</v>
      </c>
    </row>
    <row r="226" spans="1:65" s="2" customFormat="1" ht="16.5" customHeight="1">
      <c r="A226" s="33"/>
      <c r="B226" s="134"/>
      <c r="C226" s="135" t="s">
        <v>290</v>
      </c>
      <c r="D226" s="135" t="s">
        <v>117</v>
      </c>
      <c r="E226" s="136" t="s">
        <v>291</v>
      </c>
      <c r="F226" s="137" t="s">
        <v>292</v>
      </c>
      <c r="G226" s="138" t="s">
        <v>120</v>
      </c>
      <c r="H226" s="139">
        <v>1</v>
      </c>
      <c r="I226" s="140"/>
      <c r="J226" s="141">
        <f>ROUND(I226*H226,2)</f>
        <v>0</v>
      </c>
      <c r="K226" s="137" t="s">
        <v>121</v>
      </c>
      <c r="L226" s="34"/>
      <c r="M226" s="142" t="s">
        <v>3</v>
      </c>
      <c r="N226" s="143" t="s">
        <v>43</v>
      </c>
      <c r="O226" s="54"/>
      <c r="P226" s="144">
        <f>O226*H226</f>
        <v>0</v>
      </c>
      <c r="Q226" s="144">
        <v>2.2361999999999998E-3</v>
      </c>
      <c r="R226" s="144">
        <f>Q226*H226</f>
        <v>2.2361999999999998E-3</v>
      </c>
      <c r="S226" s="144">
        <v>0</v>
      </c>
      <c r="T226" s="14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46" t="s">
        <v>122</v>
      </c>
      <c r="AT226" s="146" t="s">
        <v>117</v>
      </c>
      <c r="AU226" s="146" t="s">
        <v>81</v>
      </c>
      <c r="AY226" s="18" t="s">
        <v>114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8" t="s">
        <v>77</v>
      </c>
      <c r="BK226" s="147">
        <f>ROUND(I226*H226,2)</f>
        <v>0</v>
      </c>
      <c r="BL226" s="18" t="s">
        <v>122</v>
      </c>
      <c r="BM226" s="146" t="s">
        <v>293</v>
      </c>
    </row>
    <row r="227" spans="1:65" s="2" customFormat="1" ht="11.25">
      <c r="A227" s="33"/>
      <c r="B227" s="34"/>
      <c r="C227" s="33"/>
      <c r="D227" s="148" t="s">
        <v>124</v>
      </c>
      <c r="E227" s="33"/>
      <c r="F227" s="149" t="s">
        <v>294</v>
      </c>
      <c r="G227" s="33"/>
      <c r="H227" s="33"/>
      <c r="I227" s="150"/>
      <c r="J227" s="33"/>
      <c r="K227" s="33"/>
      <c r="L227" s="34"/>
      <c r="M227" s="151"/>
      <c r="N227" s="152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124</v>
      </c>
      <c r="AU227" s="18" t="s">
        <v>81</v>
      </c>
    </row>
    <row r="228" spans="1:65" s="13" customFormat="1" ht="11.25">
      <c r="B228" s="153"/>
      <c r="D228" s="154" t="s">
        <v>126</v>
      </c>
      <c r="E228" s="155" t="s">
        <v>3</v>
      </c>
      <c r="F228" s="156" t="s">
        <v>295</v>
      </c>
      <c r="H228" s="157">
        <v>0.84</v>
      </c>
      <c r="I228" s="158"/>
      <c r="L228" s="153"/>
      <c r="M228" s="159"/>
      <c r="N228" s="160"/>
      <c r="O228" s="160"/>
      <c r="P228" s="160"/>
      <c r="Q228" s="160"/>
      <c r="R228" s="160"/>
      <c r="S228" s="160"/>
      <c r="T228" s="161"/>
      <c r="AT228" s="155" t="s">
        <v>126</v>
      </c>
      <c r="AU228" s="155" t="s">
        <v>81</v>
      </c>
      <c r="AV228" s="13" t="s">
        <v>81</v>
      </c>
      <c r="AW228" s="13" t="s">
        <v>33</v>
      </c>
      <c r="AX228" s="13" t="s">
        <v>72</v>
      </c>
      <c r="AY228" s="155" t="s">
        <v>114</v>
      </c>
    </row>
    <row r="229" spans="1:65" s="15" customFormat="1" ht="11.25">
      <c r="B229" s="179"/>
      <c r="D229" s="154" t="s">
        <v>126</v>
      </c>
      <c r="E229" s="180" t="s">
        <v>3</v>
      </c>
      <c r="F229" s="181" t="s">
        <v>136</v>
      </c>
      <c r="H229" s="182">
        <v>0.84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126</v>
      </c>
      <c r="AU229" s="180" t="s">
        <v>81</v>
      </c>
      <c r="AV229" s="15" t="s">
        <v>137</v>
      </c>
      <c r="AW229" s="15" t="s">
        <v>33</v>
      </c>
      <c r="AX229" s="15" t="s">
        <v>72</v>
      </c>
      <c r="AY229" s="180" t="s">
        <v>114</v>
      </c>
    </row>
    <row r="230" spans="1:65" s="13" customFormat="1" ht="11.25">
      <c r="B230" s="153"/>
      <c r="D230" s="154" t="s">
        <v>126</v>
      </c>
      <c r="E230" s="155" t="s">
        <v>3</v>
      </c>
      <c r="F230" s="156" t="s">
        <v>77</v>
      </c>
      <c r="H230" s="157">
        <v>1</v>
      </c>
      <c r="I230" s="158"/>
      <c r="L230" s="153"/>
      <c r="M230" s="159"/>
      <c r="N230" s="160"/>
      <c r="O230" s="160"/>
      <c r="P230" s="160"/>
      <c r="Q230" s="160"/>
      <c r="R230" s="160"/>
      <c r="S230" s="160"/>
      <c r="T230" s="161"/>
      <c r="AT230" s="155" t="s">
        <v>126</v>
      </c>
      <c r="AU230" s="155" t="s">
        <v>81</v>
      </c>
      <c r="AV230" s="13" t="s">
        <v>81</v>
      </c>
      <c r="AW230" s="13" t="s">
        <v>33</v>
      </c>
      <c r="AX230" s="13" t="s">
        <v>72</v>
      </c>
      <c r="AY230" s="155" t="s">
        <v>114</v>
      </c>
    </row>
    <row r="231" spans="1:65" s="15" customFormat="1" ht="11.25">
      <c r="B231" s="179"/>
      <c r="D231" s="154" t="s">
        <v>126</v>
      </c>
      <c r="E231" s="180" t="s">
        <v>3</v>
      </c>
      <c r="F231" s="181" t="s">
        <v>136</v>
      </c>
      <c r="H231" s="182">
        <v>1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126</v>
      </c>
      <c r="AU231" s="180" t="s">
        <v>81</v>
      </c>
      <c r="AV231" s="15" t="s">
        <v>137</v>
      </c>
      <c r="AW231" s="15" t="s">
        <v>33</v>
      </c>
      <c r="AX231" s="15" t="s">
        <v>77</v>
      </c>
      <c r="AY231" s="180" t="s">
        <v>114</v>
      </c>
    </row>
    <row r="232" spans="1:65" s="2" customFormat="1" ht="16.5" customHeight="1">
      <c r="A232" s="33"/>
      <c r="B232" s="134"/>
      <c r="C232" s="135" t="s">
        <v>296</v>
      </c>
      <c r="D232" s="135" t="s">
        <v>117</v>
      </c>
      <c r="E232" s="136" t="s">
        <v>297</v>
      </c>
      <c r="F232" s="137" t="s">
        <v>298</v>
      </c>
      <c r="G232" s="138" t="s">
        <v>213</v>
      </c>
      <c r="H232" s="139">
        <v>1</v>
      </c>
      <c r="I232" s="140"/>
      <c r="J232" s="141">
        <f>ROUND(I232*H232,2)</f>
        <v>0</v>
      </c>
      <c r="K232" s="137" t="s">
        <v>121</v>
      </c>
      <c r="L232" s="34"/>
      <c r="M232" s="142" t="s">
        <v>3</v>
      </c>
      <c r="N232" s="143" t="s">
        <v>43</v>
      </c>
      <c r="O232" s="54"/>
      <c r="P232" s="144">
        <f>O232*H232</f>
        <v>0</v>
      </c>
      <c r="Q232" s="144">
        <v>5.2399999999999999E-3</v>
      </c>
      <c r="R232" s="144">
        <f>Q232*H232</f>
        <v>5.2399999999999999E-3</v>
      </c>
      <c r="S232" s="144">
        <v>0</v>
      </c>
      <c r="T232" s="14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6" t="s">
        <v>122</v>
      </c>
      <c r="AT232" s="146" t="s">
        <v>117</v>
      </c>
      <c r="AU232" s="146" t="s">
        <v>81</v>
      </c>
      <c r="AY232" s="18" t="s">
        <v>114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8" t="s">
        <v>77</v>
      </c>
      <c r="BK232" s="147">
        <f>ROUND(I232*H232,2)</f>
        <v>0</v>
      </c>
      <c r="BL232" s="18" t="s">
        <v>122</v>
      </c>
      <c r="BM232" s="146" t="s">
        <v>299</v>
      </c>
    </row>
    <row r="233" spans="1:65" s="2" customFormat="1" ht="11.25">
      <c r="A233" s="33"/>
      <c r="B233" s="34"/>
      <c r="C233" s="33"/>
      <c r="D233" s="148" t="s">
        <v>124</v>
      </c>
      <c r="E233" s="33"/>
      <c r="F233" s="149" t="s">
        <v>300</v>
      </c>
      <c r="G233" s="33"/>
      <c r="H233" s="33"/>
      <c r="I233" s="150"/>
      <c r="J233" s="33"/>
      <c r="K233" s="33"/>
      <c r="L233" s="34"/>
      <c r="M233" s="151"/>
      <c r="N233" s="152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124</v>
      </c>
      <c r="AU233" s="18" t="s">
        <v>81</v>
      </c>
    </row>
    <row r="234" spans="1:65" s="13" customFormat="1" ht="11.25">
      <c r="B234" s="153"/>
      <c r="D234" s="154" t="s">
        <v>126</v>
      </c>
      <c r="E234" s="155" t="s">
        <v>3</v>
      </c>
      <c r="F234" s="156" t="s">
        <v>77</v>
      </c>
      <c r="H234" s="157">
        <v>1</v>
      </c>
      <c r="I234" s="158"/>
      <c r="L234" s="153"/>
      <c r="M234" s="159"/>
      <c r="N234" s="160"/>
      <c r="O234" s="160"/>
      <c r="P234" s="160"/>
      <c r="Q234" s="160"/>
      <c r="R234" s="160"/>
      <c r="S234" s="160"/>
      <c r="T234" s="161"/>
      <c r="AT234" s="155" t="s">
        <v>126</v>
      </c>
      <c r="AU234" s="155" t="s">
        <v>81</v>
      </c>
      <c r="AV234" s="13" t="s">
        <v>81</v>
      </c>
      <c r="AW234" s="13" t="s">
        <v>33</v>
      </c>
      <c r="AX234" s="13" t="s">
        <v>77</v>
      </c>
      <c r="AY234" s="155" t="s">
        <v>114</v>
      </c>
    </row>
    <row r="235" spans="1:65" s="2" customFormat="1" ht="16.5" customHeight="1">
      <c r="A235" s="33"/>
      <c r="B235" s="134"/>
      <c r="C235" s="135" t="s">
        <v>301</v>
      </c>
      <c r="D235" s="135" t="s">
        <v>117</v>
      </c>
      <c r="E235" s="136" t="s">
        <v>302</v>
      </c>
      <c r="F235" s="137" t="s">
        <v>303</v>
      </c>
      <c r="G235" s="138" t="s">
        <v>213</v>
      </c>
      <c r="H235" s="139">
        <v>1</v>
      </c>
      <c r="I235" s="140"/>
      <c r="J235" s="141">
        <f>ROUND(I235*H235,2)</f>
        <v>0</v>
      </c>
      <c r="K235" s="137" t="s">
        <v>121</v>
      </c>
      <c r="L235" s="34"/>
      <c r="M235" s="142" t="s">
        <v>3</v>
      </c>
      <c r="N235" s="143" t="s">
        <v>43</v>
      </c>
      <c r="O235" s="54"/>
      <c r="P235" s="144">
        <f>O235*H235</f>
        <v>0</v>
      </c>
      <c r="Q235" s="144">
        <v>6.0000000000000002E-5</v>
      </c>
      <c r="R235" s="144">
        <f>Q235*H235</f>
        <v>6.0000000000000002E-5</v>
      </c>
      <c r="S235" s="144">
        <v>0</v>
      </c>
      <c r="T235" s="14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6" t="s">
        <v>122</v>
      </c>
      <c r="AT235" s="146" t="s">
        <v>117</v>
      </c>
      <c r="AU235" s="146" t="s">
        <v>81</v>
      </c>
      <c r="AY235" s="18" t="s">
        <v>114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77</v>
      </c>
      <c r="BK235" s="147">
        <f>ROUND(I235*H235,2)</f>
        <v>0</v>
      </c>
      <c r="BL235" s="18" t="s">
        <v>122</v>
      </c>
      <c r="BM235" s="146" t="s">
        <v>304</v>
      </c>
    </row>
    <row r="236" spans="1:65" s="2" customFormat="1" ht="11.25">
      <c r="A236" s="33"/>
      <c r="B236" s="34"/>
      <c r="C236" s="33"/>
      <c r="D236" s="148" t="s">
        <v>124</v>
      </c>
      <c r="E236" s="33"/>
      <c r="F236" s="149" t="s">
        <v>305</v>
      </c>
      <c r="G236" s="33"/>
      <c r="H236" s="33"/>
      <c r="I236" s="150"/>
      <c r="J236" s="33"/>
      <c r="K236" s="33"/>
      <c r="L236" s="34"/>
      <c r="M236" s="151"/>
      <c r="N236" s="152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124</v>
      </c>
      <c r="AU236" s="18" t="s">
        <v>81</v>
      </c>
    </row>
    <row r="237" spans="1:65" s="14" customFormat="1" ht="11.25">
      <c r="B237" s="172"/>
      <c r="D237" s="154" t="s">
        <v>126</v>
      </c>
      <c r="E237" s="173" t="s">
        <v>3</v>
      </c>
      <c r="F237" s="174" t="s">
        <v>306</v>
      </c>
      <c r="H237" s="173" t="s">
        <v>3</v>
      </c>
      <c r="I237" s="175"/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126</v>
      </c>
      <c r="AU237" s="173" t="s">
        <v>81</v>
      </c>
      <c r="AV237" s="14" t="s">
        <v>77</v>
      </c>
      <c r="AW237" s="14" t="s">
        <v>33</v>
      </c>
      <c r="AX237" s="14" t="s">
        <v>72</v>
      </c>
      <c r="AY237" s="173" t="s">
        <v>114</v>
      </c>
    </row>
    <row r="238" spans="1:65" s="13" customFormat="1" ht="11.25">
      <c r="B238" s="153"/>
      <c r="D238" s="154" t="s">
        <v>126</v>
      </c>
      <c r="E238" s="155" t="s">
        <v>3</v>
      </c>
      <c r="F238" s="156" t="s">
        <v>77</v>
      </c>
      <c r="H238" s="157">
        <v>1</v>
      </c>
      <c r="I238" s="158"/>
      <c r="L238" s="153"/>
      <c r="M238" s="159"/>
      <c r="N238" s="160"/>
      <c r="O238" s="160"/>
      <c r="P238" s="160"/>
      <c r="Q238" s="160"/>
      <c r="R238" s="160"/>
      <c r="S238" s="160"/>
      <c r="T238" s="161"/>
      <c r="AT238" s="155" t="s">
        <v>126</v>
      </c>
      <c r="AU238" s="155" t="s">
        <v>81</v>
      </c>
      <c r="AV238" s="13" t="s">
        <v>81</v>
      </c>
      <c r="AW238" s="13" t="s">
        <v>33</v>
      </c>
      <c r="AX238" s="13" t="s">
        <v>77</v>
      </c>
      <c r="AY238" s="155" t="s">
        <v>114</v>
      </c>
    </row>
    <row r="239" spans="1:65" s="2" customFormat="1" ht="16.5" customHeight="1">
      <c r="A239" s="33"/>
      <c r="B239" s="134"/>
      <c r="C239" s="162" t="s">
        <v>131</v>
      </c>
      <c r="D239" s="162" t="s">
        <v>128</v>
      </c>
      <c r="E239" s="163" t="s">
        <v>307</v>
      </c>
      <c r="F239" s="164" t="s">
        <v>308</v>
      </c>
      <c r="G239" s="165" t="s">
        <v>213</v>
      </c>
      <c r="H239" s="166">
        <v>1</v>
      </c>
      <c r="I239" s="167"/>
      <c r="J239" s="168">
        <f>ROUND(I239*H239,2)</f>
        <v>0</v>
      </c>
      <c r="K239" s="164" t="s">
        <v>3</v>
      </c>
      <c r="L239" s="169"/>
      <c r="M239" s="170" t="s">
        <v>3</v>
      </c>
      <c r="N239" s="171" t="s">
        <v>43</v>
      </c>
      <c r="O239" s="54"/>
      <c r="P239" s="144">
        <f>O239*H239</f>
        <v>0</v>
      </c>
      <c r="Q239" s="144">
        <v>2.7999999999999998E-4</v>
      </c>
      <c r="R239" s="144">
        <f>Q239*H239</f>
        <v>2.7999999999999998E-4</v>
      </c>
      <c r="S239" s="144">
        <v>0</v>
      </c>
      <c r="T239" s="14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6" t="s">
        <v>131</v>
      </c>
      <c r="AT239" s="146" t="s">
        <v>128</v>
      </c>
      <c r="AU239" s="146" t="s">
        <v>81</v>
      </c>
      <c r="AY239" s="18" t="s">
        <v>114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77</v>
      </c>
      <c r="BK239" s="147">
        <f>ROUND(I239*H239,2)</f>
        <v>0</v>
      </c>
      <c r="BL239" s="18" t="s">
        <v>122</v>
      </c>
      <c r="BM239" s="146" t="s">
        <v>309</v>
      </c>
    </row>
    <row r="240" spans="1:65" s="13" customFormat="1" ht="11.25">
      <c r="B240" s="153"/>
      <c r="D240" s="154" t="s">
        <v>126</v>
      </c>
      <c r="E240" s="155" t="s">
        <v>3</v>
      </c>
      <c r="F240" s="156" t="s">
        <v>77</v>
      </c>
      <c r="H240" s="157">
        <v>1</v>
      </c>
      <c r="I240" s="158"/>
      <c r="L240" s="153"/>
      <c r="M240" s="159"/>
      <c r="N240" s="160"/>
      <c r="O240" s="160"/>
      <c r="P240" s="160"/>
      <c r="Q240" s="160"/>
      <c r="R240" s="160"/>
      <c r="S240" s="160"/>
      <c r="T240" s="161"/>
      <c r="AT240" s="155" t="s">
        <v>126</v>
      </c>
      <c r="AU240" s="155" t="s">
        <v>81</v>
      </c>
      <c r="AV240" s="13" t="s">
        <v>81</v>
      </c>
      <c r="AW240" s="13" t="s">
        <v>33</v>
      </c>
      <c r="AX240" s="13" t="s">
        <v>77</v>
      </c>
      <c r="AY240" s="155" t="s">
        <v>114</v>
      </c>
    </row>
    <row r="241" spans="1:65" s="2" customFormat="1" ht="16.5" customHeight="1">
      <c r="A241" s="33"/>
      <c r="B241" s="134"/>
      <c r="C241" s="135" t="s">
        <v>310</v>
      </c>
      <c r="D241" s="135" t="s">
        <v>117</v>
      </c>
      <c r="E241" s="136" t="s">
        <v>311</v>
      </c>
      <c r="F241" s="137" t="s">
        <v>312</v>
      </c>
      <c r="G241" s="138" t="s">
        <v>213</v>
      </c>
      <c r="H241" s="139">
        <v>1</v>
      </c>
      <c r="I241" s="140"/>
      <c r="J241" s="141">
        <f>ROUND(I241*H241,2)</f>
        <v>0</v>
      </c>
      <c r="K241" s="137" t="s">
        <v>121</v>
      </c>
      <c r="L241" s="34"/>
      <c r="M241" s="142" t="s">
        <v>3</v>
      </c>
      <c r="N241" s="143" t="s">
        <v>43</v>
      </c>
      <c r="O241" s="54"/>
      <c r="P241" s="144">
        <f>O241*H241</f>
        <v>0</v>
      </c>
      <c r="Q241" s="144">
        <v>5.1000000000000004E-4</v>
      </c>
      <c r="R241" s="144">
        <f>Q241*H241</f>
        <v>5.1000000000000004E-4</v>
      </c>
      <c r="S241" s="144">
        <v>0</v>
      </c>
      <c r="T241" s="14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46" t="s">
        <v>122</v>
      </c>
      <c r="AT241" s="146" t="s">
        <v>117</v>
      </c>
      <c r="AU241" s="146" t="s">
        <v>81</v>
      </c>
      <c r="AY241" s="18" t="s">
        <v>114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77</v>
      </c>
      <c r="BK241" s="147">
        <f>ROUND(I241*H241,2)</f>
        <v>0</v>
      </c>
      <c r="BL241" s="18" t="s">
        <v>122</v>
      </c>
      <c r="BM241" s="146" t="s">
        <v>313</v>
      </c>
    </row>
    <row r="242" spans="1:65" s="2" customFormat="1" ht="11.25">
      <c r="A242" s="33"/>
      <c r="B242" s="34"/>
      <c r="C242" s="33"/>
      <c r="D242" s="148" t="s">
        <v>124</v>
      </c>
      <c r="E242" s="33"/>
      <c r="F242" s="149" t="s">
        <v>314</v>
      </c>
      <c r="G242" s="33"/>
      <c r="H242" s="33"/>
      <c r="I242" s="150"/>
      <c r="J242" s="33"/>
      <c r="K242" s="33"/>
      <c r="L242" s="34"/>
      <c r="M242" s="151"/>
      <c r="N242" s="152"/>
      <c r="O242" s="54"/>
      <c r="P242" s="54"/>
      <c r="Q242" s="54"/>
      <c r="R242" s="54"/>
      <c r="S242" s="54"/>
      <c r="T242" s="55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124</v>
      </c>
      <c r="AU242" s="18" t="s">
        <v>81</v>
      </c>
    </row>
    <row r="243" spans="1:65" s="13" customFormat="1" ht="11.25">
      <c r="B243" s="153"/>
      <c r="D243" s="154" t="s">
        <v>126</v>
      </c>
      <c r="E243" s="155" t="s">
        <v>3</v>
      </c>
      <c r="F243" s="156" t="s">
        <v>77</v>
      </c>
      <c r="H243" s="157">
        <v>1</v>
      </c>
      <c r="I243" s="158"/>
      <c r="L243" s="153"/>
      <c r="M243" s="159"/>
      <c r="N243" s="160"/>
      <c r="O243" s="160"/>
      <c r="P243" s="160"/>
      <c r="Q243" s="160"/>
      <c r="R243" s="160"/>
      <c r="S243" s="160"/>
      <c r="T243" s="161"/>
      <c r="AT243" s="155" t="s">
        <v>126</v>
      </c>
      <c r="AU243" s="155" t="s">
        <v>81</v>
      </c>
      <c r="AV243" s="13" t="s">
        <v>81</v>
      </c>
      <c r="AW243" s="13" t="s">
        <v>33</v>
      </c>
      <c r="AX243" s="13" t="s">
        <v>77</v>
      </c>
      <c r="AY243" s="155" t="s">
        <v>114</v>
      </c>
    </row>
    <row r="244" spans="1:65" s="2" customFormat="1" ht="24.2" customHeight="1">
      <c r="A244" s="33"/>
      <c r="B244" s="134"/>
      <c r="C244" s="135" t="s">
        <v>315</v>
      </c>
      <c r="D244" s="135" t="s">
        <v>117</v>
      </c>
      <c r="E244" s="136" t="s">
        <v>316</v>
      </c>
      <c r="F244" s="137" t="s">
        <v>317</v>
      </c>
      <c r="G244" s="138" t="s">
        <v>190</v>
      </c>
      <c r="H244" s="139">
        <v>1.4999999999999999E-2</v>
      </c>
      <c r="I244" s="140"/>
      <c r="J244" s="141">
        <f>ROUND(I244*H244,2)</f>
        <v>0</v>
      </c>
      <c r="K244" s="137" t="s">
        <v>121</v>
      </c>
      <c r="L244" s="34"/>
      <c r="M244" s="142" t="s">
        <v>3</v>
      </c>
      <c r="N244" s="143" t="s">
        <v>43</v>
      </c>
      <c r="O244" s="54"/>
      <c r="P244" s="144">
        <f>O244*H244</f>
        <v>0</v>
      </c>
      <c r="Q244" s="144">
        <v>0</v>
      </c>
      <c r="R244" s="144">
        <f>Q244*H244</f>
        <v>0</v>
      </c>
      <c r="S244" s="144">
        <v>0</v>
      </c>
      <c r="T244" s="14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46" t="s">
        <v>122</v>
      </c>
      <c r="AT244" s="146" t="s">
        <v>117</v>
      </c>
      <c r="AU244" s="146" t="s">
        <v>81</v>
      </c>
      <c r="AY244" s="18" t="s">
        <v>114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77</v>
      </c>
      <c r="BK244" s="147">
        <f>ROUND(I244*H244,2)</f>
        <v>0</v>
      </c>
      <c r="BL244" s="18" t="s">
        <v>122</v>
      </c>
      <c r="BM244" s="146" t="s">
        <v>318</v>
      </c>
    </row>
    <row r="245" spans="1:65" s="2" customFormat="1" ht="11.25">
      <c r="A245" s="33"/>
      <c r="B245" s="34"/>
      <c r="C245" s="33"/>
      <c r="D245" s="148" t="s">
        <v>124</v>
      </c>
      <c r="E245" s="33"/>
      <c r="F245" s="149" t="s">
        <v>319</v>
      </c>
      <c r="G245" s="33"/>
      <c r="H245" s="33"/>
      <c r="I245" s="150"/>
      <c r="J245" s="33"/>
      <c r="K245" s="33"/>
      <c r="L245" s="34"/>
      <c r="M245" s="151"/>
      <c r="N245" s="152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124</v>
      </c>
      <c r="AU245" s="18" t="s">
        <v>81</v>
      </c>
    </row>
    <row r="246" spans="1:65" s="13" customFormat="1" ht="11.25">
      <c r="B246" s="153"/>
      <c r="D246" s="154" t="s">
        <v>126</v>
      </c>
      <c r="E246" s="155" t="s">
        <v>3</v>
      </c>
      <c r="F246" s="156" t="s">
        <v>320</v>
      </c>
      <c r="H246" s="157">
        <v>1.4999999999999999E-2</v>
      </c>
      <c r="I246" s="158"/>
      <c r="L246" s="153"/>
      <c r="M246" s="159"/>
      <c r="N246" s="160"/>
      <c r="O246" s="160"/>
      <c r="P246" s="160"/>
      <c r="Q246" s="160"/>
      <c r="R246" s="160"/>
      <c r="S246" s="160"/>
      <c r="T246" s="161"/>
      <c r="AT246" s="155" t="s">
        <v>126</v>
      </c>
      <c r="AU246" s="155" t="s">
        <v>81</v>
      </c>
      <c r="AV246" s="13" t="s">
        <v>81</v>
      </c>
      <c r="AW246" s="13" t="s">
        <v>33</v>
      </c>
      <c r="AX246" s="13" t="s">
        <v>77</v>
      </c>
      <c r="AY246" s="155" t="s">
        <v>114</v>
      </c>
    </row>
    <row r="247" spans="1:65" s="2" customFormat="1" ht="24.2" customHeight="1">
      <c r="A247" s="33"/>
      <c r="B247" s="134"/>
      <c r="C247" s="135" t="s">
        <v>321</v>
      </c>
      <c r="D247" s="135" t="s">
        <v>117</v>
      </c>
      <c r="E247" s="136" t="s">
        <v>322</v>
      </c>
      <c r="F247" s="137" t="s">
        <v>323</v>
      </c>
      <c r="G247" s="138" t="s">
        <v>190</v>
      </c>
      <c r="H247" s="139">
        <v>3.9E-2</v>
      </c>
      <c r="I247" s="140"/>
      <c r="J247" s="141">
        <f>ROUND(I247*H247,2)</f>
        <v>0</v>
      </c>
      <c r="K247" s="137" t="s">
        <v>121</v>
      </c>
      <c r="L247" s="34"/>
      <c r="M247" s="142" t="s">
        <v>3</v>
      </c>
      <c r="N247" s="143" t="s">
        <v>43</v>
      </c>
      <c r="O247" s="54"/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6" t="s">
        <v>122</v>
      </c>
      <c r="AT247" s="146" t="s">
        <v>117</v>
      </c>
      <c r="AU247" s="146" t="s">
        <v>81</v>
      </c>
      <c r="AY247" s="18" t="s">
        <v>114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77</v>
      </c>
      <c r="BK247" s="147">
        <f>ROUND(I247*H247,2)</f>
        <v>0</v>
      </c>
      <c r="BL247" s="18" t="s">
        <v>122</v>
      </c>
      <c r="BM247" s="146" t="s">
        <v>324</v>
      </c>
    </row>
    <row r="248" spans="1:65" s="2" customFormat="1" ht="11.25">
      <c r="A248" s="33"/>
      <c r="B248" s="34"/>
      <c r="C248" s="33"/>
      <c r="D248" s="148" t="s">
        <v>124</v>
      </c>
      <c r="E248" s="33"/>
      <c r="F248" s="149" t="s">
        <v>325</v>
      </c>
      <c r="G248" s="33"/>
      <c r="H248" s="33"/>
      <c r="I248" s="150"/>
      <c r="J248" s="33"/>
      <c r="K248" s="33"/>
      <c r="L248" s="34"/>
      <c r="M248" s="151"/>
      <c r="N248" s="152"/>
      <c r="O248" s="54"/>
      <c r="P248" s="54"/>
      <c r="Q248" s="54"/>
      <c r="R248" s="54"/>
      <c r="S248" s="54"/>
      <c r="T248" s="55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124</v>
      </c>
      <c r="AU248" s="18" t="s">
        <v>81</v>
      </c>
    </row>
    <row r="249" spans="1:65" s="2" customFormat="1" ht="24.2" customHeight="1">
      <c r="A249" s="33"/>
      <c r="B249" s="134"/>
      <c r="C249" s="135" t="s">
        <v>326</v>
      </c>
      <c r="D249" s="135" t="s">
        <v>117</v>
      </c>
      <c r="E249" s="136" t="s">
        <v>327</v>
      </c>
      <c r="F249" s="137" t="s">
        <v>328</v>
      </c>
      <c r="G249" s="138" t="s">
        <v>190</v>
      </c>
      <c r="H249" s="139">
        <v>3.9E-2</v>
      </c>
      <c r="I249" s="140"/>
      <c r="J249" s="141">
        <f>ROUND(I249*H249,2)</f>
        <v>0</v>
      </c>
      <c r="K249" s="137" t="s">
        <v>121</v>
      </c>
      <c r="L249" s="34"/>
      <c r="M249" s="142" t="s">
        <v>3</v>
      </c>
      <c r="N249" s="143" t="s">
        <v>43</v>
      </c>
      <c r="O249" s="54"/>
      <c r="P249" s="144">
        <f>O249*H249</f>
        <v>0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46" t="s">
        <v>122</v>
      </c>
      <c r="AT249" s="146" t="s">
        <v>117</v>
      </c>
      <c r="AU249" s="146" t="s">
        <v>81</v>
      </c>
      <c r="AY249" s="18" t="s">
        <v>114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8" t="s">
        <v>77</v>
      </c>
      <c r="BK249" s="147">
        <f>ROUND(I249*H249,2)</f>
        <v>0</v>
      </c>
      <c r="BL249" s="18" t="s">
        <v>122</v>
      </c>
      <c r="BM249" s="146" t="s">
        <v>329</v>
      </c>
    </row>
    <row r="250" spans="1:65" s="2" customFormat="1" ht="11.25">
      <c r="A250" s="33"/>
      <c r="B250" s="34"/>
      <c r="C250" s="33"/>
      <c r="D250" s="148" t="s">
        <v>124</v>
      </c>
      <c r="E250" s="33"/>
      <c r="F250" s="149" t="s">
        <v>330</v>
      </c>
      <c r="G250" s="33"/>
      <c r="H250" s="33"/>
      <c r="I250" s="150"/>
      <c r="J250" s="33"/>
      <c r="K250" s="33"/>
      <c r="L250" s="34"/>
      <c r="M250" s="151"/>
      <c r="N250" s="152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124</v>
      </c>
      <c r="AU250" s="18" t="s">
        <v>81</v>
      </c>
    </row>
    <row r="251" spans="1:65" s="12" customFormat="1" ht="22.9" customHeight="1">
      <c r="B251" s="121"/>
      <c r="D251" s="122" t="s">
        <v>71</v>
      </c>
      <c r="E251" s="132" t="s">
        <v>331</v>
      </c>
      <c r="F251" s="132" t="s">
        <v>332</v>
      </c>
      <c r="I251" s="124"/>
      <c r="J251" s="133">
        <f>BK251</f>
        <v>0</v>
      </c>
      <c r="L251" s="121"/>
      <c r="M251" s="126"/>
      <c r="N251" s="127"/>
      <c r="O251" s="127"/>
      <c r="P251" s="128">
        <f>SUM(P252:P375)</f>
        <v>0</v>
      </c>
      <c r="Q251" s="127"/>
      <c r="R251" s="128">
        <f>SUM(R252:R375)</f>
        <v>0.19461454450000004</v>
      </c>
      <c r="S251" s="127"/>
      <c r="T251" s="129">
        <f>SUM(T252:T375)</f>
        <v>9.8999999999999991E-3</v>
      </c>
      <c r="AR251" s="122" t="s">
        <v>81</v>
      </c>
      <c r="AT251" s="130" t="s">
        <v>71</v>
      </c>
      <c r="AU251" s="130" t="s">
        <v>77</v>
      </c>
      <c r="AY251" s="122" t="s">
        <v>114</v>
      </c>
      <c r="BK251" s="131">
        <f>SUM(BK252:BK375)</f>
        <v>0</v>
      </c>
    </row>
    <row r="252" spans="1:65" s="2" customFormat="1" ht="16.5" customHeight="1">
      <c r="A252" s="33"/>
      <c r="B252" s="134"/>
      <c r="C252" s="135" t="s">
        <v>333</v>
      </c>
      <c r="D252" s="135" t="s">
        <v>117</v>
      </c>
      <c r="E252" s="136" t="s">
        <v>334</v>
      </c>
      <c r="F252" s="137" t="s">
        <v>335</v>
      </c>
      <c r="G252" s="138" t="s">
        <v>120</v>
      </c>
      <c r="H252" s="139">
        <v>25</v>
      </c>
      <c r="I252" s="140"/>
      <c r="J252" s="141">
        <f>ROUND(I252*H252,2)</f>
        <v>0</v>
      </c>
      <c r="K252" s="137" t="s">
        <v>121</v>
      </c>
      <c r="L252" s="34"/>
      <c r="M252" s="142" t="s">
        <v>3</v>
      </c>
      <c r="N252" s="143" t="s">
        <v>43</v>
      </c>
      <c r="O252" s="54"/>
      <c r="P252" s="144">
        <f>O252*H252</f>
        <v>0</v>
      </c>
      <c r="Q252" s="144">
        <v>0</v>
      </c>
      <c r="R252" s="144">
        <f>Q252*H252</f>
        <v>0</v>
      </c>
      <c r="S252" s="144">
        <v>2.7999999999999998E-4</v>
      </c>
      <c r="T252" s="145">
        <f>S252*H252</f>
        <v>6.9999999999999993E-3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46" t="s">
        <v>122</v>
      </c>
      <c r="AT252" s="146" t="s">
        <v>117</v>
      </c>
      <c r="AU252" s="146" t="s">
        <v>81</v>
      </c>
      <c r="AY252" s="18" t="s">
        <v>114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77</v>
      </c>
      <c r="BK252" s="147">
        <f>ROUND(I252*H252,2)</f>
        <v>0</v>
      </c>
      <c r="BL252" s="18" t="s">
        <v>122</v>
      </c>
      <c r="BM252" s="146" t="s">
        <v>336</v>
      </c>
    </row>
    <row r="253" spans="1:65" s="2" customFormat="1" ht="11.25">
      <c r="A253" s="33"/>
      <c r="B253" s="34"/>
      <c r="C253" s="33"/>
      <c r="D253" s="148" t="s">
        <v>124</v>
      </c>
      <c r="E253" s="33"/>
      <c r="F253" s="149" t="s">
        <v>337</v>
      </c>
      <c r="G253" s="33"/>
      <c r="H253" s="33"/>
      <c r="I253" s="150"/>
      <c r="J253" s="33"/>
      <c r="K253" s="33"/>
      <c r="L253" s="34"/>
      <c r="M253" s="151"/>
      <c r="N253" s="152"/>
      <c r="O253" s="54"/>
      <c r="P253" s="54"/>
      <c r="Q253" s="54"/>
      <c r="R253" s="54"/>
      <c r="S253" s="54"/>
      <c r="T253" s="55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124</v>
      </c>
      <c r="AU253" s="18" t="s">
        <v>81</v>
      </c>
    </row>
    <row r="254" spans="1:65" s="13" customFormat="1" ht="11.25">
      <c r="B254" s="153"/>
      <c r="D254" s="154" t="s">
        <v>126</v>
      </c>
      <c r="E254" s="155" t="s">
        <v>3</v>
      </c>
      <c r="F254" s="156" t="s">
        <v>268</v>
      </c>
      <c r="H254" s="157">
        <v>25</v>
      </c>
      <c r="I254" s="158"/>
      <c r="L254" s="153"/>
      <c r="M254" s="159"/>
      <c r="N254" s="160"/>
      <c r="O254" s="160"/>
      <c r="P254" s="160"/>
      <c r="Q254" s="160"/>
      <c r="R254" s="160"/>
      <c r="S254" s="160"/>
      <c r="T254" s="161"/>
      <c r="AT254" s="155" t="s">
        <v>126</v>
      </c>
      <c r="AU254" s="155" t="s">
        <v>81</v>
      </c>
      <c r="AV254" s="13" t="s">
        <v>81</v>
      </c>
      <c r="AW254" s="13" t="s">
        <v>33</v>
      </c>
      <c r="AX254" s="13" t="s">
        <v>77</v>
      </c>
      <c r="AY254" s="155" t="s">
        <v>114</v>
      </c>
    </row>
    <row r="255" spans="1:65" s="2" customFormat="1" ht="16.5" customHeight="1">
      <c r="A255" s="33"/>
      <c r="B255" s="134"/>
      <c r="C255" s="135" t="s">
        <v>338</v>
      </c>
      <c r="D255" s="135" t="s">
        <v>117</v>
      </c>
      <c r="E255" s="136" t="s">
        <v>339</v>
      </c>
      <c r="F255" s="137" t="s">
        <v>340</v>
      </c>
      <c r="G255" s="138" t="s">
        <v>120</v>
      </c>
      <c r="H255" s="139">
        <v>10</v>
      </c>
      <c r="I255" s="140"/>
      <c r="J255" s="141">
        <f>ROUND(I255*H255,2)</f>
        <v>0</v>
      </c>
      <c r="K255" s="137" t="s">
        <v>121</v>
      </c>
      <c r="L255" s="34"/>
      <c r="M255" s="142" t="s">
        <v>3</v>
      </c>
      <c r="N255" s="143" t="s">
        <v>43</v>
      </c>
      <c r="O255" s="54"/>
      <c r="P255" s="144">
        <f>O255*H255</f>
        <v>0</v>
      </c>
      <c r="Q255" s="144">
        <v>0</v>
      </c>
      <c r="R255" s="144">
        <f>Q255*H255</f>
        <v>0</v>
      </c>
      <c r="S255" s="144">
        <v>2.9E-4</v>
      </c>
      <c r="T255" s="145">
        <f>S255*H255</f>
        <v>2.8999999999999998E-3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46" t="s">
        <v>122</v>
      </c>
      <c r="AT255" s="146" t="s">
        <v>117</v>
      </c>
      <c r="AU255" s="146" t="s">
        <v>81</v>
      </c>
      <c r="AY255" s="18" t="s">
        <v>114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77</v>
      </c>
      <c r="BK255" s="147">
        <f>ROUND(I255*H255,2)</f>
        <v>0</v>
      </c>
      <c r="BL255" s="18" t="s">
        <v>122</v>
      </c>
      <c r="BM255" s="146" t="s">
        <v>341</v>
      </c>
    </row>
    <row r="256" spans="1:65" s="2" customFormat="1" ht="11.25">
      <c r="A256" s="33"/>
      <c r="B256" s="34"/>
      <c r="C256" s="33"/>
      <c r="D256" s="148" t="s">
        <v>124</v>
      </c>
      <c r="E256" s="33"/>
      <c r="F256" s="149" t="s">
        <v>342</v>
      </c>
      <c r="G256" s="33"/>
      <c r="H256" s="33"/>
      <c r="I256" s="150"/>
      <c r="J256" s="33"/>
      <c r="K256" s="33"/>
      <c r="L256" s="34"/>
      <c r="M256" s="151"/>
      <c r="N256" s="152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124</v>
      </c>
      <c r="AU256" s="18" t="s">
        <v>81</v>
      </c>
    </row>
    <row r="257" spans="1:65" s="13" customFormat="1" ht="11.25">
      <c r="B257" s="153"/>
      <c r="D257" s="154" t="s">
        <v>126</v>
      </c>
      <c r="E257" s="155" t="s">
        <v>3</v>
      </c>
      <c r="F257" s="156" t="s">
        <v>187</v>
      </c>
      <c r="H257" s="157">
        <v>10</v>
      </c>
      <c r="I257" s="158"/>
      <c r="L257" s="153"/>
      <c r="M257" s="159"/>
      <c r="N257" s="160"/>
      <c r="O257" s="160"/>
      <c r="P257" s="160"/>
      <c r="Q257" s="160"/>
      <c r="R257" s="160"/>
      <c r="S257" s="160"/>
      <c r="T257" s="161"/>
      <c r="AT257" s="155" t="s">
        <v>126</v>
      </c>
      <c r="AU257" s="155" t="s">
        <v>81</v>
      </c>
      <c r="AV257" s="13" t="s">
        <v>81</v>
      </c>
      <c r="AW257" s="13" t="s">
        <v>33</v>
      </c>
      <c r="AX257" s="13" t="s">
        <v>77</v>
      </c>
      <c r="AY257" s="155" t="s">
        <v>114</v>
      </c>
    </row>
    <row r="258" spans="1:65" s="2" customFormat="1" ht="16.5" customHeight="1">
      <c r="A258" s="33"/>
      <c r="B258" s="134"/>
      <c r="C258" s="135" t="s">
        <v>343</v>
      </c>
      <c r="D258" s="135" t="s">
        <v>117</v>
      </c>
      <c r="E258" s="136" t="s">
        <v>344</v>
      </c>
      <c r="F258" s="137" t="s">
        <v>345</v>
      </c>
      <c r="G258" s="138" t="s">
        <v>213</v>
      </c>
      <c r="H258" s="139">
        <v>1</v>
      </c>
      <c r="I258" s="140"/>
      <c r="J258" s="141">
        <f>ROUND(I258*H258,2)</f>
        <v>0</v>
      </c>
      <c r="K258" s="137" t="s">
        <v>121</v>
      </c>
      <c r="L258" s="34"/>
      <c r="M258" s="142" t="s">
        <v>3</v>
      </c>
      <c r="N258" s="143" t="s">
        <v>43</v>
      </c>
      <c r="O258" s="54"/>
      <c r="P258" s="144">
        <f>O258*H258</f>
        <v>0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46" t="s">
        <v>122</v>
      </c>
      <c r="AT258" s="146" t="s">
        <v>117</v>
      </c>
      <c r="AU258" s="146" t="s">
        <v>81</v>
      </c>
      <c r="AY258" s="18" t="s">
        <v>114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77</v>
      </c>
      <c r="BK258" s="147">
        <f>ROUND(I258*H258,2)</f>
        <v>0</v>
      </c>
      <c r="BL258" s="18" t="s">
        <v>122</v>
      </c>
      <c r="BM258" s="146" t="s">
        <v>346</v>
      </c>
    </row>
    <row r="259" spans="1:65" s="2" customFormat="1" ht="11.25">
      <c r="A259" s="33"/>
      <c r="B259" s="34"/>
      <c r="C259" s="33"/>
      <c r="D259" s="148" t="s">
        <v>124</v>
      </c>
      <c r="E259" s="33"/>
      <c r="F259" s="149" t="s">
        <v>347</v>
      </c>
      <c r="G259" s="33"/>
      <c r="H259" s="33"/>
      <c r="I259" s="150"/>
      <c r="J259" s="33"/>
      <c r="K259" s="33"/>
      <c r="L259" s="34"/>
      <c r="M259" s="151"/>
      <c r="N259" s="152"/>
      <c r="O259" s="54"/>
      <c r="P259" s="54"/>
      <c r="Q259" s="54"/>
      <c r="R259" s="54"/>
      <c r="S259" s="54"/>
      <c r="T259" s="55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124</v>
      </c>
      <c r="AU259" s="18" t="s">
        <v>81</v>
      </c>
    </row>
    <row r="260" spans="1:65" s="13" customFormat="1" ht="11.25">
      <c r="B260" s="153"/>
      <c r="D260" s="154" t="s">
        <v>126</v>
      </c>
      <c r="E260" s="155" t="s">
        <v>3</v>
      </c>
      <c r="F260" s="156" t="s">
        <v>77</v>
      </c>
      <c r="H260" s="157">
        <v>1</v>
      </c>
      <c r="I260" s="158"/>
      <c r="L260" s="153"/>
      <c r="M260" s="159"/>
      <c r="N260" s="160"/>
      <c r="O260" s="160"/>
      <c r="P260" s="160"/>
      <c r="Q260" s="160"/>
      <c r="R260" s="160"/>
      <c r="S260" s="160"/>
      <c r="T260" s="161"/>
      <c r="AT260" s="155" t="s">
        <v>126</v>
      </c>
      <c r="AU260" s="155" t="s">
        <v>81</v>
      </c>
      <c r="AV260" s="13" t="s">
        <v>81</v>
      </c>
      <c r="AW260" s="13" t="s">
        <v>33</v>
      </c>
      <c r="AX260" s="13" t="s">
        <v>77</v>
      </c>
      <c r="AY260" s="155" t="s">
        <v>114</v>
      </c>
    </row>
    <row r="261" spans="1:65" s="2" customFormat="1" ht="16.5" customHeight="1">
      <c r="A261" s="33"/>
      <c r="B261" s="134"/>
      <c r="C261" s="135" t="s">
        <v>348</v>
      </c>
      <c r="D261" s="135" t="s">
        <v>117</v>
      </c>
      <c r="E261" s="136" t="s">
        <v>349</v>
      </c>
      <c r="F261" s="137" t="s">
        <v>350</v>
      </c>
      <c r="G261" s="138" t="s">
        <v>213</v>
      </c>
      <c r="H261" s="139">
        <v>2</v>
      </c>
      <c r="I261" s="140"/>
      <c r="J261" s="141">
        <f>ROUND(I261*H261,2)</f>
        <v>0</v>
      </c>
      <c r="K261" s="137" t="s">
        <v>121</v>
      </c>
      <c r="L261" s="34"/>
      <c r="M261" s="142" t="s">
        <v>3</v>
      </c>
      <c r="N261" s="143" t="s">
        <v>43</v>
      </c>
      <c r="O261" s="54"/>
      <c r="P261" s="144">
        <f>O261*H261</f>
        <v>0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6" t="s">
        <v>122</v>
      </c>
      <c r="AT261" s="146" t="s">
        <v>117</v>
      </c>
      <c r="AU261" s="146" t="s">
        <v>81</v>
      </c>
      <c r="AY261" s="18" t="s">
        <v>114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77</v>
      </c>
      <c r="BK261" s="147">
        <f>ROUND(I261*H261,2)</f>
        <v>0</v>
      </c>
      <c r="BL261" s="18" t="s">
        <v>122</v>
      </c>
      <c r="BM261" s="146" t="s">
        <v>351</v>
      </c>
    </row>
    <row r="262" spans="1:65" s="2" customFormat="1" ht="11.25">
      <c r="A262" s="33"/>
      <c r="B262" s="34"/>
      <c r="C262" s="33"/>
      <c r="D262" s="148" t="s">
        <v>124</v>
      </c>
      <c r="E262" s="33"/>
      <c r="F262" s="149" t="s">
        <v>352</v>
      </c>
      <c r="G262" s="33"/>
      <c r="H262" s="33"/>
      <c r="I262" s="150"/>
      <c r="J262" s="33"/>
      <c r="K262" s="33"/>
      <c r="L262" s="34"/>
      <c r="M262" s="151"/>
      <c r="N262" s="152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124</v>
      </c>
      <c r="AU262" s="18" t="s">
        <v>81</v>
      </c>
    </row>
    <row r="263" spans="1:65" s="13" customFormat="1" ht="11.25">
      <c r="B263" s="153"/>
      <c r="D263" s="154" t="s">
        <v>126</v>
      </c>
      <c r="E263" s="155" t="s">
        <v>3</v>
      </c>
      <c r="F263" s="156" t="s">
        <v>81</v>
      </c>
      <c r="H263" s="157">
        <v>2</v>
      </c>
      <c r="I263" s="158"/>
      <c r="L263" s="153"/>
      <c r="M263" s="159"/>
      <c r="N263" s="160"/>
      <c r="O263" s="160"/>
      <c r="P263" s="160"/>
      <c r="Q263" s="160"/>
      <c r="R263" s="160"/>
      <c r="S263" s="160"/>
      <c r="T263" s="161"/>
      <c r="AT263" s="155" t="s">
        <v>126</v>
      </c>
      <c r="AU263" s="155" t="s">
        <v>81</v>
      </c>
      <c r="AV263" s="13" t="s">
        <v>81</v>
      </c>
      <c r="AW263" s="13" t="s">
        <v>33</v>
      </c>
      <c r="AX263" s="13" t="s">
        <v>77</v>
      </c>
      <c r="AY263" s="155" t="s">
        <v>114</v>
      </c>
    </row>
    <row r="264" spans="1:65" s="2" customFormat="1" ht="16.5" customHeight="1">
      <c r="A264" s="33"/>
      <c r="B264" s="134"/>
      <c r="C264" s="135" t="s">
        <v>353</v>
      </c>
      <c r="D264" s="135" t="s">
        <v>117</v>
      </c>
      <c r="E264" s="136" t="s">
        <v>354</v>
      </c>
      <c r="F264" s="137" t="s">
        <v>355</v>
      </c>
      <c r="G264" s="138" t="s">
        <v>213</v>
      </c>
      <c r="H264" s="139">
        <v>1.113</v>
      </c>
      <c r="I264" s="140"/>
      <c r="J264" s="141">
        <f>ROUND(I264*H264,2)</f>
        <v>0</v>
      </c>
      <c r="K264" s="137" t="s">
        <v>121</v>
      </c>
      <c r="L264" s="34"/>
      <c r="M264" s="142" t="s">
        <v>3</v>
      </c>
      <c r="N264" s="143" t="s">
        <v>43</v>
      </c>
      <c r="O264" s="54"/>
      <c r="P264" s="144">
        <f>O264*H264</f>
        <v>0</v>
      </c>
      <c r="Q264" s="144">
        <v>5.0000000000000002E-5</v>
      </c>
      <c r="R264" s="144">
        <f>Q264*H264</f>
        <v>5.5650000000000004E-5</v>
      </c>
      <c r="S264" s="144">
        <v>0</v>
      </c>
      <c r="T264" s="14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6" t="s">
        <v>122</v>
      </c>
      <c r="AT264" s="146" t="s">
        <v>117</v>
      </c>
      <c r="AU264" s="146" t="s">
        <v>81</v>
      </c>
      <c r="AY264" s="18" t="s">
        <v>114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8" t="s">
        <v>77</v>
      </c>
      <c r="BK264" s="147">
        <f>ROUND(I264*H264,2)</f>
        <v>0</v>
      </c>
      <c r="BL264" s="18" t="s">
        <v>122</v>
      </c>
      <c r="BM264" s="146" t="s">
        <v>356</v>
      </c>
    </row>
    <row r="265" spans="1:65" s="2" customFormat="1" ht="11.25">
      <c r="A265" s="33"/>
      <c r="B265" s="34"/>
      <c r="C265" s="33"/>
      <c r="D265" s="148" t="s">
        <v>124</v>
      </c>
      <c r="E265" s="33"/>
      <c r="F265" s="149" t="s">
        <v>357</v>
      </c>
      <c r="G265" s="33"/>
      <c r="H265" s="33"/>
      <c r="I265" s="150"/>
      <c r="J265" s="33"/>
      <c r="K265" s="33"/>
      <c r="L265" s="34"/>
      <c r="M265" s="151"/>
      <c r="N265" s="152"/>
      <c r="O265" s="54"/>
      <c r="P265" s="54"/>
      <c r="Q265" s="54"/>
      <c r="R265" s="54"/>
      <c r="S265" s="54"/>
      <c r="T265" s="55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124</v>
      </c>
      <c r="AU265" s="18" t="s">
        <v>81</v>
      </c>
    </row>
    <row r="266" spans="1:65" s="13" customFormat="1" ht="11.25">
      <c r="B266" s="153"/>
      <c r="D266" s="154" t="s">
        <v>126</v>
      </c>
      <c r="E266" s="155" t="s">
        <v>3</v>
      </c>
      <c r="F266" s="156" t="s">
        <v>358</v>
      </c>
      <c r="H266" s="157">
        <v>1.113</v>
      </c>
      <c r="I266" s="158"/>
      <c r="L266" s="153"/>
      <c r="M266" s="159"/>
      <c r="N266" s="160"/>
      <c r="O266" s="160"/>
      <c r="P266" s="160"/>
      <c r="Q266" s="160"/>
      <c r="R266" s="160"/>
      <c r="S266" s="160"/>
      <c r="T266" s="161"/>
      <c r="AT266" s="155" t="s">
        <v>126</v>
      </c>
      <c r="AU266" s="155" t="s">
        <v>81</v>
      </c>
      <c r="AV266" s="13" t="s">
        <v>81</v>
      </c>
      <c r="AW266" s="13" t="s">
        <v>33</v>
      </c>
      <c r="AX266" s="13" t="s">
        <v>77</v>
      </c>
      <c r="AY266" s="155" t="s">
        <v>114</v>
      </c>
    </row>
    <row r="267" spans="1:65" s="2" customFormat="1" ht="16.5" customHeight="1">
      <c r="A267" s="33"/>
      <c r="B267" s="134"/>
      <c r="C267" s="162" t="s">
        <v>359</v>
      </c>
      <c r="D267" s="162" t="s">
        <v>128</v>
      </c>
      <c r="E267" s="163" t="s">
        <v>360</v>
      </c>
      <c r="F267" s="164" t="s">
        <v>361</v>
      </c>
      <c r="G267" s="165" t="s">
        <v>120</v>
      </c>
      <c r="H267" s="166">
        <v>0.74199999999999999</v>
      </c>
      <c r="I267" s="167"/>
      <c r="J267" s="168">
        <f>ROUND(I267*H267,2)</f>
        <v>0</v>
      </c>
      <c r="K267" s="164" t="s">
        <v>121</v>
      </c>
      <c r="L267" s="169"/>
      <c r="M267" s="170" t="s">
        <v>3</v>
      </c>
      <c r="N267" s="171" t="s">
        <v>43</v>
      </c>
      <c r="O267" s="54"/>
      <c r="P267" s="144">
        <f>O267*H267</f>
        <v>0</v>
      </c>
      <c r="Q267" s="144">
        <v>6.0999999999999997E-4</v>
      </c>
      <c r="R267" s="144">
        <f>Q267*H267</f>
        <v>4.5261999999999999E-4</v>
      </c>
      <c r="S267" s="144">
        <v>0</v>
      </c>
      <c r="T267" s="14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46" t="s">
        <v>131</v>
      </c>
      <c r="AT267" s="146" t="s">
        <v>128</v>
      </c>
      <c r="AU267" s="146" t="s">
        <v>81</v>
      </c>
      <c r="AY267" s="18" t="s">
        <v>114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8" t="s">
        <v>77</v>
      </c>
      <c r="BK267" s="147">
        <f>ROUND(I267*H267,2)</f>
        <v>0</v>
      </c>
      <c r="BL267" s="18" t="s">
        <v>122</v>
      </c>
      <c r="BM267" s="146" t="s">
        <v>362</v>
      </c>
    </row>
    <row r="268" spans="1:65" s="2" customFormat="1" ht="11.25">
      <c r="A268" s="33"/>
      <c r="B268" s="34"/>
      <c r="C268" s="33"/>
      <c r="D268" s="148" t="s">
        <v>124</v>
      </c>
      <c r="E268" s="33"/>
      <c r="F268" s="149" t="s">
        <v>363</v>
      </c>
      <c r="G268" s="33"/>
      <c r="H268" s="33"/>
      <c r="I268" s="150"/>
      <c r="J268" s="33"/>
      <c r="K268" s="33"/>
      <c r="L268" s="34"/>
      <c r="M268" s="151"/>
      <c r="N268" s="152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124</v>
      </c>
      <c r="AU268" s="18" t="s">
        <v>81</v>
      </c>
    </row>
    <row r="269" spans="1:65" s="13" customFormat="1" ht="11.25">
      <c r="B269" s="153"/>
      <c r="D269" s="154" t="s">
        <v>126</v>
      </c>
      <c r="E269" s="155" t="s">
        <v>3</v>
      </c>
      <c r="F269" s="156" t="s">
        <v>364</v>
      </c>
      <c r="H269" s="157">
        <v>0.72</v>
      </c>
      <c r="I269" s="158"/>
      <c r="L269" s="153"/>
      <c r="M269" s="159"/>
      <c r="N269" s="160"/>
      <c r="O269" s="160"/>
      <c r="P269" s="160"/>
      <c r="Q269" s="160"/>
      <c r="R269" s="160"/>
      <c r="S269" s="160"/>
      <c r="T269" s="161"/>
      <c r="AT269" s="155" t="s">
        <v>126</v>
      </c>
      <c r="AU269" s="155" t="s">
        <v>81</v>
      </c>
      <c r="AV269" s="13" t="s">
        <v>81</v>
      </c>
      <c r="AW269" s="13" t="s">
        <v>33</v>
      </c>
      <c r="AX269" s="13" t="s">
        <v>77</v>
      </c>
      <c r="AY269" s="155" t="s">
        <v>114</v>
      </c>
    </row>
    <row r="270" spans="1:65" s="13" customFormat="1" ht="11.25">
      <c r="B270" s="153"/>
      <c r="D270" s="154" t="s">
        <v>126</v>
      </c>
      <c r="F270" s="156" t="s">
        <v>365</v>
      </c>
      <c r="H270" s="157">
        <v>0.74199999999999999</v>
      </c>
      <c r="I270" s="158"/>
      <c r="L270" s="153"/>
      <c r="M270" s="159"/>
      <c r="N270" s="160"/>
      <c r="O270" s="160"/>
      <c r="P270" s="160"/>
      <c r="Q270" s="160"/>
      <c r="R270" s="160"/>
      <c r="S270" s="160"/>
      <c r="T270" s="161"/>
      <c r="AT270" s="155" t="s">
        <v>126</v>
      </c>
      <c r="AU270" s="155" t="s">
        <v>81</v>
      </c>
      <c r="AV270" s="13" t="s">
        <v>81</v>
      </c>
      <c r="AW270" s="13" t="s">
        <v>4</v>
      </c>
      <c r="AX270" s="13" t="s">
        <v>77</v>
      </c>
      <c r="AY270" s="155" t="s">
        <v>114</v>
      </c>
    </row>
    <row r="271" spans="1:65" s="2" customFormat="1" ht="16.5" customHeight="1">
      <c r="A271" s="33"/>
      <c r="B271" s="134"/>
      <c r="C271" s="162" t="s">
        <v>366</v>
      </c>
      <c r="D271" s="162" t="s">
        <v>128</v>
      </c>
      <c r="E271" s="163" t="s">
        <v>367</v>
      </c>
      <c r="F271" s="164" t="s">
        <v>368</v>
      </c>
      <c r="G271" s="165" t="s">
        <v>120</v>
      </c>
      <c r="H271" s="166">
        <v>0.371</v>
      </c>
      <c r="I271" s="167"/>
      <c r="J271" s="168">
        <f>ROUND(I271*H271,2)</f>
        <v>0</v>
      </c>
      <c r="K271" s="164" t="s">
        <v>121</v>
      </c>
      <c r="L271" s="169"/>
      <c r="M271" s="170" t="s">
        <v>3</v>
      </c>
      <c r="N271" s="171" t="s">
        <v>43</v>
      </c>
      <c r="O271" s="54"/>
      <c r="P271" s="144">
        <f>O271*H271</f>
        <v>0</v>
      </c>
      <c r="Q271" s="144">
        <v>3.2000000000000003E-4</v>
      </c>
      <c r="R271" s="144">
        <f>Q271*H271</f>
        <v>1.1872000000000002E-4</v>
      </c>
      <c r="S271" s="144">
        <v>0</v>
      </c>
      <c r="T271" s="14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46" t="s">
        <v>131</v>
      </c>
      <c r="AT271" s="146" t="s">
        <v>128</v>
      </c>
      <c r="AU271" s="146" t="s">
        <v>81</v>
      </c>
      <c r="AY271" s="18" t="s">
        <v>114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8" t="s">
        <v>77</v>
      </c>
      <c r="BK271" s="147">
        <f>ROUND(I271*H271,2)</f>
        <v>0</v>
      </c>
      <c r="BL271" s="18" t="s">
        <v>122</v>
      </c>
      <c r="BM271" s="146" t="s">
        <v>369</v>
      </c>
    </row>
    <row r="272" spans="1:65" s="2" customFormat="1" ht="11.25">
      <c r="A272" s="33"/>
      <c r="B272" s="34"/>
      <c r="C272" s="33"/>
      <c r="D272" s="148" t="s">
        <v>124</v>
      </c>
      <c r="E272" s="33"/>
      <c r="F272" s="149" t="s">
        <v>370</v>
      </c>
      <c r="G272" s="33"/>
      <c r="H272" s="33"/>
      <c r="I272" s="150"/>
      <c r="J272" s="33"/>
      <c r="K272" s="33"/>
      <c r="L272" s="34"/>
      <c r="M272" s="151"/>
      <c r="N272" s="152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124</v>
      </c>
      <c r="AU272" s="18" t="s">
        <v>81</v>
      </c>
    </row>
    <row r="273" spans="1:65" s="13" customFormat="1" ht="11.25">
      <c r="B273" s="153"/>
      <c r="D273" s="154" t="s">
        <v>126</v>
      </c>
      <c r="E273" s="155" t="s">
        <v>3</v>
      </c>
      <c r="F273" s="156" t="s">
        <v>371</v>
      </c>
      <c r="H273" s="157">
        <v>0.36</v>
      </c>
      <c r="I273" s="158"/>
      <c r="L273" s="153"/>
      <c r="M273" s="159"/>
      <c r="N273" s="160"/>
      <c r="O273" s="160"/>
      <c r="P273" s="160"/>
      <c r="Q273" s="160"/>
      <c r="R273" s="160"/>
      <c r="S273" s="160"/>
      <c r="T273" s="161"/>
      <c r="AT273" s="155" t="s">
        <v>126</v>
      </c>
      <c r="AU273" s="155" t="s">
        <v>81</v>
      </c>
      <c r="AV273" s="13" t="s">
        <v>81</v>
      </c>
      <c r="AW273" s="13" t="s">
        <v>33</v>
      </c>
      <c r="AX273" s="13" t="s">
        <v>77</v>
      </c>
      <c r="AY273" s="155" t="s">
        <v>114</v>
      </c>
    </row>
    <row r="274" spans="1:65" s="13" customFormat="1" ht="11.25">
      <c r="B274" s="153"/>
      <c r="D274" s="154" t="s">
        <v>126</v>
      </c>
      <c r="F274" s="156" t="s">
        <v>372</v>
      </c>
      <c r="H274" s="157">
        <v>0.371</v>
      </c>
      <c r="I274" s="158"/>
      <c r="L274" s="153"/>
      <c r="M274" s="159"/>
      <c r="N274" s="160"/>
      <c r="O274" s="160"/>
      <c r="P274" s="160"/>
      <c r="Q274" s="160"/>
      <c r="R274" s="160"/>
      <c r="S274" s="160"/>
      <c r="T274" s="161"/>
      <c r="AT274" s="155" t="s">
        <v>126</v>
      </c>
      <c r="AU274" s="155" t="s">
        <v>81</v>
      </c>
      <c r="AV274" s="13" t="s">
        <v>81</v>
      </c>
      <c r="AW274" s="13" t="s">
        <v>4</v>
      </c>
      <c r="AX274" s="13" t="s">
        <v>77</v>
      </c>
      <c r="AY274" s="155" t="s">
        <v>114</v>
      </c>
    </row>
    <row r="275" spans="1:65" s="2" customFormat="1" ht="24.2" customHeight="1">
      <c r="A275" s="33"/>
      <c r="B275" s="134"/>
      <c r="C275" s="135" t="s">
        <v>373</v>
      </c>
      <c r="D275" s="135" t="s">
        <v>117</v>
      </c>
      <c r="E275" s="136" t="s">
        <v>374</v>
      </c>
      <c r="F275" s="137" t="s">
        <v>375</v>
      </c>
      <c r="G275" s="138" t="s">
        <v>120</v>
      </c>
      <c r="H275" s="139">
        <v>42.5</v>
      </c>
      <c r="I275" s="140"/>
      <c r="J275" s="141">
        <f>ROUND(I275*H275,2)</f>
        <v>0</v>
      </c>
      <c r="K275" s="137" t="s">
        <v>3</v>
      </c>
      <c r="L275" s="34"/>
      <c r="M275" s="142" t="s">
        <v>3</v>
      </c>
      <c r="N275" s="143" t="s">
        <v>43</v>
      </c>
      <c r="O275" s="54"/>
      <c r="P275" s="144">
        <f>O275*H275</f>
        <v>0</v>
      </c>
      <c r="Q275" s="144">
        <v>6.9680000000000002E-4</v>
      </c>
      <c r="R275" s="144">
        <f>Q275*H275</f>
        <v>2.9614000000000001E-2</v>
      </c>
      <c r="S275" s="144">
        <v>0</v>
      </c>
      <c r="T275" s="14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46" t="s">
        <v>122</v>
      </c>
      <c r="AT275" s="146" t="s">
        <v>117</v>
      </c>
      <c r="AU275" s="146" t="s">
        <v>81</v>
      </c>
      <c r="AY275" s="18" t="s">
        <v>114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8" t="s">
        <v>77</v>
      </c>
      <c r="BK275" s="147">
        <f>ROUND(I275*H275,2)</f>
        <v>0</v>
      </c>
      <c r="BL275" s="18" t="s">
        <v>122</v>
      </c>
      <c r="BM275" s="146" t="s">
        <v>376</v>
      </c>
    </row>
    <row r="276" spans="1:65" s="14" customFormat="1" ht="11.25">
      <c r="B276" s="172"/>
      <c r="D276" s="154" t="s">
        <v>126</v>
      </c>
      <c r="E276" s="173" t="s">
        <v>3</v>
      </c>
      <c r="F276" s="174" t="s">
        <v>144</v>
      </c>
      <c r="H276" s="173" t="s">
        <v>3</v>
      </c>
      <c r="I276" s="175"/>
      <c r="L276" s="172"/>
      <c r="M276" s="176"/>
      <c r="N276" s="177"/>
      <c r="O276" s="177"/>
      <c r="P276" s="177"/>
      <c r="Q276" s="177"/>
      <c r="R276" s="177"/>
      <c r="S276" s="177"/>
      <c r="T276" s="178"/>
      <c r="AT276" s="173" t="s">
        <v>126</v>
      </c>
      <c r="AU276" s="173" t="s">
        <v>81</v>
      </c>
      <c r="AV276" s="14" t="s">
        <v>77</v>
      </c>
      <c r="AW276" s="14" t="s">
        <v>33</v>
      </c>
      <c r="AX276" s="14" t="s">
        <v>72</v>
      </c>
      <c r="AY276" s="173" t="s">
        <v>114</v>
      </c>
    </row>
    <row r="277" spans="1:65" s="13" customFormat="1" ht="11.25">
      <c r="B277" s="153"/>
      <c r="D277" s="154" t="s">
        <v>126</v>
      </c>
      <c r="E277" s="155" t="s">
        <v>3</v>
      </c>
      <c r="F277" s="156" t="s">
        <v>377</v>
      </c>
      <c r="H277" s="157">
        <v>12.36</v>
      </c>
      <c r="I277" s="158"/>
      <c r="L277" s="153"/>
      <c r="M277" s="159"/>
      <c r="N277" s="160"/>
      <c r="O277" s="160"/>
      <c r="P277" s="160"/>
      <c r="Q277" s="160"/>
      <c r="R277" s="160"/>
      <c r="S277" s="160"/>
      <c r="T277" s="161"/>
      <c r="AT277" s="155" t="s">
        <v>126</v>
      </c>
      <c r="AU277" s="155" t="s">
        <v>81</v>
      </c>
      <c r="AV277" s="13" t="s">
        <v>81</v>
      </c>
      <c r="AW277" s="13" t="s">
        <v>33</v>
      </c>
      <c r="AX277" s="13" t="s">
        <v>72</v>
      </c>
      <c r="AY277" s="155" t="s">
        <v>114</v>
      </c>
    </row>
    <row r="278" spans="1:65" s="14" customFormat="1" ht="11.25">
      <c r="B278" s="172"/>
      <c r="D278" s="154" t="s">
        <v>126</v>
      </c>
      <c r="E278" s="173" t="s">
        <v>3</v>
      </c>
      <c r="F278" s="174" t="s">
        <v>134</v>
      </c>
      <c r="H278" s="173" t="s">
        <v>3</v>
      </c>
      <c r="I278" s="175"/>
      <c r="L278" s="172"/>
      <c r="M278" s="176"/>
      <c r="N278" s="177"/>
      <c r="O278" s="177"/>
      <c r="P278" s="177"/>
      <c r="Q278" s="177"/>
      <c r="R278" s="177"/>
      <c r="S278" s="177"/>
      <c r="T278" s="178"/>
      <c r="AT278" s="173" t="s">
        <v>126</v>
      </c>
      <c r="AU278" s="173" t="s">
        <v>81</v>
      </c>
      <c r="AV278" s="14" t="s">
        <v>77</v>
      </c>
      <c r="AW278" s="14" t="s">
        <v>33</v>
      </c>
      <c r="AX278" s="14" t="s">
        <v>72</v>
      </c>
      <c r="AY278" s="173" t="s">
        <v>114</v>
      </c>
    </row>
    <row r="279" spans="1:65" s="13" customFormat="1" ht="11.25">
      <c r="B279" s="153"/>
      <c r="D279" s="154" t="s">
        <v>126</v>
      </c>
      <c r="E279" s="155" t="s">
        <v>3</v>
      </c>
      <c r="F279" s="156" t="s">
        <v>378</v>
      </c>
      <c r="H279" s="157">
        <v>29.76</v>
      </c>
      <c r="I279" s="158"/>
      <c r="L279" s="153"/>
      <c r="M279" s="159"/>
      <c r="N279" s="160"/>
      <c r="O279" s="160"/>
      <c r="P279" s="160"/>
      <c r="Q279" s="160"/>
      <c r="R279" s="160"/>
      <c r="S279" s="160"/>
      <c r="T279" s="161"/>
      <c r="AT279" s="155" t="s">
        <v>126</v>
      </c>
      <c r="AU279" s="155" t="s">
        <v>81</v>
      </c>
      <c r="AV279" s="13" t="s">
        <v>81</v>
      </c>
      <c r="AW279" s="13" t="s">
        <v>33</v>
      </c>
      <c r="AX279" s="13" t="s">
        <v>72</v>
      </c>
      <c r="AY279" s="155" t="s">
        <v>114</v>
      </c>
    </row>
    <row r="280" spans="1:65" s="15" customFormat="1" ht="11.25">
      <c r="B280" s="179"/>
      <c r="D280" s="154" t="s">
        <v>126</v>
      </c>
      <c r="E280" s="180" t="s">
        <v>3</v>
      </c>
      <c r="F280" s="181" t="s">
        <v>136</v>
      </c>
      <c r="H280" s="182">
        <v>42.12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126</v>
      </c>
      <c r="AU280" s="180" t="s">
        <v>81</v>
      </c>
      <c r="AV280" s="15" t="s">
        <v>137</v>
      </c>
      <c r="AW280" s="15" t="s">
        <v>33</v>
      </c>
      <c r="AX280" s="15" t="s">
        <v>72</v>
      </c>
      <c r="AY280" s="180" t="s">
        <v>114</v>
      </c>
    </row>
    <row r="281" spans="1:65" s="13" customFormat="1" ht="11.25">
      <c r="B281" s="153"/>
      <c r="D281" s="154" t="s">
        <v>126</v>
      </c>
      <c r="E281" s="155" t="s">
        <v>3</v>
      </c>
      <c r="F281" s="156" t="s">
        <v>379</v>
      </c>
      <c r="H281" s="157">
        <v>42.5</v>
      </c>
      <c r="I281" s="158"/>
      <c r="L281" s="153"/>
      <c r="M281" s="159"/>
      <c r="N281" s="160"/>
      <c r="O281" s="160"/>
      <c r="P281" s="160"/>
      <c r="Q281" s="160"/>
      <c r="R281" s="160"/>
      <c r="S281" s="160"/>
      <c r="T281" s="161"/>
      <c r="AT281" s="155" t="s">
        <v>126</v>
      </c>
      <c r="AU281" s="155" t="s">
        <v>81</v>
      </c>
      <c r="AV281" s="13" t="s">
        <v>81</v>
      </c>
      <c r="AW281" s="13" t="s">
        <v>33</v>
      </c>
      <c r="AX281" s="13" t="s">
        <v>72</v>
      </c>
      <c r="AY281" s="155" t="s">
        <v>114</v>
      </c>
    </row>
    <row r="282" spans="1:65" s="15" customFormat="1" ht="11.25">
      <c r="B282" s="179"/>
      <c r="D282" s="154" t="s">
        <v>126</v>
      </c>
      <c r="E282" s="180" t="s">
        <v>3</v>
      </c>
      <c r="F282" s="181" t="s">
        <v>136</v>
      </c>
      <c r="H282" s="182">
        <v>42.5</v>
      </c>
      <c r="I282" s="183"/>
      <c r="L282" s="179"/>
      <c r="M282" s="184"/>
      <c r="N282" s="185"/>
      <c r="O282" s="185"/>
      <c r="P282" s="185"/>
      <c r="Q282" s="185"/>
      <c r="R282" s="185"/>
      <c r="S282" s="185"/>
      <c r="T282" s="186"/>
      <c r="AT282" s="180" t="s">
        <v>126</v>
      </c>
      <c r="AU282" s="180" t="s">
        <v>81</v>
      </c>
      <c r="AV282" s="15" t="s">
        <v>137</v>
      </c>
      <c r="AW282" s="15" t="s">
        <v>33</v>
      </c>
      <c r="AX282" s="15" t="s">
        <v>77</v>
      </c>
      <c r="AY282" s="180" t="s">
        <v>114</v>
      </c>
    </row>
    <row r="283" spans="1:65" s="2" customFormat="1" ht="24.2" customHeight="1">
      <c r="A283" s="33"/>
      <c r="B283" s="134"/>
      <c r="C283" s="135" t="s">
        <v>380</v>
      </c>
      <c r="D283" s="135" t="s">
        <v>117</v>
      </c>
      <c r="E283" s="136" t="s">
        <v>381</v>
      </c>
      <c r="F283" s="137" t="s">
        <v>382</v>
      </c>
      <c r="G283" s="138" t="s">
        <v>120</v>
      </c>
      <c r="H283" s="139">
        <v>27.5</v>
      </c>
      <c r="I283" s="140"/>
      <c r="J283" s="141">
        <f>ROUND(I283*H283,2)</f>
        <v>0</v>
      </c>
      <c r="K283" s="137" t="s">
        <v>3</v>
      </c>
      <c r="L283" s="34"/>
      <c r="M283" s="142" t="s">
        <v>3</v>
      </c>
      <c r="N283" s="143" t="s">
        <v>43</v>
      </c>
      <c r="O283" s="54"/>
      <c r="P283" s="144">
        <f>O283*H283</f>
        <v>0</v>
      </c>
      <c r="Q283" s="144">
        <v>9.5299999999999996E-4</v>
      </c>
      <c r="R283" s="144">
        <f>Q283*H283</f>
        <v>2.6207499999999998E-2</v>
      </c>
      <c r="S283" s="144">
        <v>0</v>
      </c>
      <c r="T283" s="14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46" t="s">
        <v>122</v>
      </c>
      <c r="AT283" s="146" t="s">
        <v>117</v>
      </c>
      <c r="AU283" s="146" t="s">
        <v>81</v>
      </c>
      <c r="AY283" s="18" t="s">
        <v>114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8" t="s">
        <v>77</v>
      </c>
      <c r="BK283" s="147">
        <f>ROUND(I283*H283,2)</f>
        <v>0</v>
      </c>
      <c r="BL283" s="18" t="s">
        <v>122</v>
      </c>
      <c r="BM283" s="146" t="s">
        <v>383</v>
      </c>
    </row>
    <row r="284" spans="1:65" s="14" customFormat="1" ht="11.25">
      <c r="B284" s="172"/>
      <c r="D284" s="154" t="s">
        <v>126</v>
      </c>
      <c r="E284" s="173" t="s">
        <v>3</v>
      </c>
      <c r="F284" s="174" t="s">
        <v>144</v>
      </c>
      <c r="H284" s="173" t="s">
        <v>3</v>
      </c>
      <c r="I284" s="175"/>
      <c r="L284" s="172"/>
      <c r="M284" s="176"/>
      <c r="N284" s="177"/>
      <c r="O284" s="177"/>
      <c r="P284" s="177"/>
      <c r="Q284" s="177"/>
      <c r="R284" s="177"/>
      <c r="S284" s="177"/>
      <c r="T284" s="178"/>
      <c r="AT284" s="173" t="s">
        <v>126</v>
      </c>
      <c r="AU284" s="173" t="s">
        <v>81</v>
      </c>
      <c r="AV284" s="14" t="s">
        <v>77</v>
      </c>
      <c r="AW284" s="14" t="s">
        <v>33</v>
      </c>
      <c r="AX284" s="14" t="s">
        <v>72</v>
      </c>
      <c r="AY284" s="173" t="s">
        <v>114</v>
      </c>
    </row>
    <row r="285" spans="1:65" s="13" customFormat="1" ht="11.25">
      <c r="B285" s="153"/>
      <c r="D285" s="154" t="s">
        <v>126</v>
      </c>
      <c r="E285" s="155" t="s">
        <v>3</v>
      </c>
      <c r="F285" s="156" t="s">
        <v>384</v>
      </c>
      <c r="H285" s="157">
        <v>15.48</v>
      </c>
      <c r="I285" s="158"/>
      <c r="L285" s="153"/>
      <c r="M285" s="159"/>
      <c r="N285" s="160"/>
      <c r="O285" s="160"/>
      <c r="P285" s="160"/>
      <c r="Q285" s="160"/>
      <c r="R285" s="160"/>
      <c r="S285" s="160"/>
      <c r="T285" s="161"/>
      <c r="AT285" s="155" t="s">
        <v>126</v>
      </c>
      <c r="AU285" s="155" t="s">
        <v>81</v>
      </c>
      <c r="AV285" s="13" t="s">
        <v>81</v>
      </c>
      <c r="AW285" s="13" t="s">
        <v>33</v>
      </c>
      <c r="AX285" s="13" t="s">
        <v>72</v>
      </c>
      <c r="AY285" s="155" t="s">
        <v>114</v>
      </c>
    </row>
    <row r="286" spans="1:65" s="14" customFormat="1" ht="11.25">
      <c r="B286" s="172"/>
      <c r="D286" s="154" t="s">
        <v>126</v>
      </c>
      <c r="E286" s="173" t="s">
        <v>3</v>
      </c>
      <c r="F286" s="174" t="s">
        <v>134</v>
      </c>
      <c r="H286" s="173" t="s">
        <v>3</v>
      </c>
      <c r="I286" s="175"/>
      <c r="L286" s="172"/>
      <c r="M286" s="176"/>
      <c r="N286" s="177"/>
      <c r="O286" s="177"/>
      <c r="P286" s="177"/>
      <c r="Q286" s="177"/>
      <c r="R286" s="177"/>
      <c r="S286" s="177"/>
      <c r="T286" s="178"/>
      <c r="AT286" s="173" t="s">
        <v>126</v>
      </c>
      <c r="AU286" s="173" t="s">
        <v>81</v>
      </c>
      <c r="AV286" s="14" t="s">
        <v>77</v>
      </c>
      <c r="AW286" s="14" t="s">
        <v>33</v>
      </c>
      <c r="AX286" s="14" t="s">
        <v>72</v>
      </c>
      <c r="AY286" s="173" t="s">
        <v>114</v>
      </c>
    </row>
    <row r="287" spans="1:65" s="13" customFormat="1" ht="11.25">
      <c r="B287" s="153"/>
      <c r="D287" s="154" t="s">
        <v>126</v>
      </c>
      <c r="E287" s="155" t="s">
        <v>3</v>
      </c>
      <c r="F287" s="156" t="s">
        <v>385</v>
      </c>
      <c r="H287" s="157">
        <v>11.88</v>
      </c>
      <c r="I287" s="158"/>
      <c r="L287" s="153"/>
      <c r="M287" s="159"/>
      <c r="N287" s="160"/>
      <c r="O287" s="160"/>
      <c r="P287" s="160"/>
      <c r="Q287" s="160"/>
      <c r="R287" s="160"/>
      <c r="S287" s="160"/>
      <c r="T287" s="161"/>
      <c r="AT287" s="155" t="s">
        <v>126</v>
      </c>
      <c r="AU287" s="155" t="s">
        <v>81</v>
      </c>
      <c r="AV287" s="13" t="s">
        <v>81</v>
      </c>
      <c r="AW287" s="13" t="s">
        <v>33</v>
      </c>
      <c r="AX287" s="13" t="s">
        <v>72</v>
      </c>
      <c r="AY287" s="155" t="s">
        <v>114</v>
      </c>
    </row>
    <row r="288" spans="1:65" s="15" customFormat="1" ht="11.25">
      <c r="B288" s="179"/>
      <c r="D288" s="154" t="s">
        <v>126</v>
      </c>
      <c r="E288" s="180" t="s">
        <v>3</v>
      </c>
      <c r="F288" s="181" t="s">
        <v>136</v>
      </c>
      <c r="H288" s="182">
        <v>27.36</v>
      </c>
      <c r="I288" s="183"/>
      <c r="L288" s="179"/>
      <c r="M288" s="184"/>
      <c r="N288" s="185"/>
      <c r="O288" s="185"/>
      <c r="P288" s="185"/>
      <c r="Q288" s="185"/>
      <c r="R288" s="185"/>
      <c r="S288" s="185"/>
      <c r="T288" s="186"/>
      <c r="AT288" s="180" t="s">
        <v>126</v>
      </c>
      <c r="AU288" s="180" t="s">
        <v>81</v>
      </c>
      <c r="AV288" s="15" t="s">
        <v>137</v>
      </c>
      <c r="AW288" s="15" t="s">
        <v>33</v>
      </c>
      <c r="AX288" s="15" t="s">
        <v>72</v>
      </c>
      <c r="AY288" s="180" t="s">
        <v>114</v>
      </c>
    </row>
    <row r="289" spans="1:65" s="13" customFormat="1" ht="11.25">
      <c r="B289" s="153"/>
      <c r="D289" s="154" t="s">
        <v>126</v>
      </c>
      <c r="E289" s="155" t="s">
        <v>3</v>
      </c>
      <c r="F289" s="156" t="s">
        <v>386</v>
      </c>
      <c r="H289" s="157">
        <v>27.5</v>
      </c>
      <c r="I289" s="158"/>
      <c r="L289" s="153"/>
      <c r="M289" s="159"/>
      <c r="N289" s="160"/>
      <c r="O289" s="160"/>
      <c r="P289" s="160"/>
      <c r="Q289" s="160"/>
      <c r="R289" s="160"/>
      <c r="S289" s="160"/>
      <c r="T289" s="161"/>
      <c r="AT289" s="155" t="s">
        <v>126</v>
      </c>
      <c r="AU289" s="155" t="s">
        <v>81</v>
      </c>
      <c r="AV289" s="13" t="s">
        <v>81</v>
      </c>
      <c r="AW289" s="13" t="s">
        <v>33</v>
      </c>
      <c r="AX289" s="13" t="s">
        <v>72</v>
      </c>
      <c r="AY289" s="155" t="s">
        <v>114</v>
      </c>
    </row>
    <row r="290" spans="1:65" s="15" customFormat="1" ht="11.25">
      <c r="B290" s="179"/>
      <c r="D290" s="154" t="s">
        <v>126</v>
      </c>
      <c r="E290" s="180" t="s">
        <v>3</v>
      </c>
      <c r="F290" s="181" t="s">
        <v>136</v>
      </c>
      <c r="H290" s="182">
        <v>27.5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126</v>
      </c>
      <c r="AU290" s="180" t="s">
        <v>81</v>
      </c>
      <c r="AV290" s="15" t="s">
        <v>137</v>
      </c>
      <c r="AW290" s="15" t="s">
        <v>33</v>
      </c>
      <c r="AX290" s="15" t="s">
        <v>77</v>
      </c>
      <c r="AY290" s="180" t="s">
        <v>114</v>
      </c>
    </row>
    <row r="291" spans="1:65" s="2" customFormat="1" ht="24.2" customHeight="1">
      <c r="A291" s="33"/>
      <c r="B291" s="134"/>
      <c r="C291" s="135" t="s">
        <v>387</v>
      </c>
      <c r="D291" s="135" t="s">
        <v>117</v>
      </c>
      <c r="E291" s="136" t="s">
        <v>388</v>
      </c>
      <c r="F291" s="137" t="s">
        <v>389</v>
      </c>
      <c r="G291" s="138" t="s">
        <v>120</v>
      </c>
      <c r="H291" s="139">
        <v>17</v>
      </c>
      <c r="I291" s="140"/>
      <c r="J291" s="141">
        <f>ROUND(I291*H291,2)</f>
        <v>0</v>
      </c>
      <c r="K291" s="137" t="s">
        <v>3</v>
      </c>
      <c r="L291" s="34"/>
      <c r="M291" s="142" t="s">
        <v>3</v>
      </c>
      <c r="N291" s="143" t="s">
        <v>43</v>
      </c>
      <c r="O291" s="54"/>
      <c r="P291" s="144">
        <f>O291*H291</f>
        <v>0</v>
      </c>
      <c r="Q291" s="144">
        <v>1.3515000000000001E-3</v>
      </c>
      <c r="R291" s="144">
        <f>Q291*H291</f>
        <v>2.2975499999999999E-2</v>
      </c>
      <c r="S291" s="144">
        <v>0</v>
      </c>
      <c r="T291" s="14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46" t="s">
        <v>122</v>
      </c>
      <c r="AT291" s="146" t="s">
        <v>117</v>
      </c>
      <c r="AU291" s="146" t="s">
        <v>81</v>
      </c>
      <c r="AY291" s="18" t="s">
        <v>114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8" t="s">
        <v>77</v>
      </c>
      <c r="BK291" s="147">
        <f>ROUND(I291*H291,2)</f>
        <v>0</v>
      </c>
      <c r="BL291" s="18" t="s">
        <v>122</v>
      </c>
      <c r="BM291" s="146" t="s">
        <v>390</v>
      </c>
    </row>
    <row r="292" spans="1:65" s="14" customFormat="1" ht="11.25">
      <c r="B292" s="172"/>
      <c r="D292" s="154" t="s">
        <v>126</v>
      </c>
      <c r="E292" s="173" t="s">
        <v>3</v>
      </c>
      <c r="F292" s="174" t="s">
        <v>144</v>
      </c>
      <c r="H292" s="173" t="s">
        <v>3</v>
      </c>
      <c r="I292" s="175"/>
      <c r="L292" s="172"/>
      <c r="M292" s="176"/>
      <c r="N292" s="177"/>
      <c r="O292" s="177"/>
      <c r="P292" s="177"/>
      <c r="Q292" s="177"/>
      <c r="R292" s="177"/>
      <c r="S292" s="177"/>
      <c r="T292" s="178"/>
      <c r="AT292" s="173" t="s">
        <v>126</v>
      </c>
      <c r="AU292" s="173" t="s">
        <v>81</v>
      </c>
      <c r="AV292" s="14" t="s">
        <v>77</v>
      </c>
      <c r="AW292" s="14" t="s">
        <v>33</v>
      </c>
      <c r="AX292" s="14" t="s">
        <v>72</v>
      </c>
      <c r="AY292" s="173" t="s">
        <v>114</v>
      </c>
    </row>
    <row r="293" spans="1:65" s="13" customFormat="1" ht="11.25">
      <c r="B293" s="153"/>
      <c r="D293" s="154" t="s">
        <v>126</v>
      </c>
      <c r="E293" s="155" t="s">
        <v>3</v>
      </c>
      <c r="F293" s="156" t="s">
        <v>158</v>
      </c>
      <c r="H293" s="157">
        <v>8.52</v>
      </c>
      <c r="I293" s="158"/>
      <c r="L293" s="153"/>
      <c r="M293" s="159"/>
      <c r="N293" s="160"/>
      <c r="O293" s="160"/>
      <c r="P293" s="160"/>
      <c r="Q293" s="160"/>
      <c r="R293" s="160"/>
      <c r="S293" s="160"/>
      <c r="T293" s="161"/>
      <c r="AT293" s="155" t="s">
        <v>126</v>
      </c>
      <c r="AU293" s="155" t="s">
        <v>81</v>
      </c>
      <c r="AV293" s="13" t="s">
        <v>81</v>
      </c>
      <c r="AW293" s="13" t="s">
        <v>33</v>
      </c>
      <c r="AX293" s="13" t="s">
        <v>72</v>
      </c>
      <c r="AY293" s="155" t="s">
        <v>114</v>
      </c>
    </row>
    <row r="294" spans="1:65" s="14" customFormat="1" ht="11.25">
      <c r="B294" s="172"/>
      <c r="D294" s="154" t="s">
        <v>126</v>
      </c>
      <c r="E294" s="173" t="s">
        <v>3</v>
      </c>
      <c r="F294" s="174" t="s">
        <v>134</v>
      </c>
      <c r="H294" s="173" t="s">
        <v>3</v>
      </c>
      <c r="I294" s="175"/>
      <c r="L294" s="172"/>
      <c r="M294" s="176"/>
      <c r="N294" s="177"/>
      <c r="O294" s="177"/>
      <c r="P294" s="177"/>
      <c r="Q294" s="177"/>
      <c r="R294" s="177"/>
      <c r="S294" s="177"/>
      <c r="T294" s="178"/>
      <c r="AT294" s="173" t="s">
        <v>126</v>
      </c>
      <c r="AU294" s="173" t="s">
        <v>81</v>
      </c>
      <c r="AV294" s="14" t="s">
        <v>77</v>
      </c>
      <c r="AW294" s="14" t="s">
        <v>33</v>
      </c>
      <c r="AX294" s="14" t="s">
        <v>72</v>
      </c>
      <c r="AY294" s="173" t="s">
        <v>114</v>
      </c>
    </row>
    <row r="295" spans="1:65" s="13" customFormat="1" ht="11.25">
      <c r="B295" s="153"/>
      <c r="D295" s="154" t="s">
        <v>126</v>
      </c>
      <c r="E295" s="155" t="s">
        <v>3</v>
      </c>
      <c r="F295" s="156" t="s">
        <v>165</v>
      </c>
      <c r="H295" s="157">
        <v>8.4120000000000008</v>
      </c>
      <c r="I295" s="158"/>
      <c r="L295" s="153"/>
      <c r="M295" s="159"/>
      <c r="N295" s="160"/>
      <c r="O295" s="160"/>
      <c r="P295" s="160"/>
      <c r="Q295" s="160"/>
      <c r="R295" s="160"/>
      <c r="S295" s="160"/>
      <c r="T295" s="161"/>
      <c r="AT295" s="155" t="s">
        <v>126</v>
      </c>
      <c r="AU295" s="155" t="s">
        <v>81</v>
      </c>
      <c r="AV295" s="13" t="s">
        <v>81</v>
      </c>
      <c r="AW295" s="13" t="s">
        <v>33</v>
      </c>
      <c r="AX295" s="13" t="s">
        <v>72</v>
      </c>
      <c r="AY295" s="155" t="s">
        <v>114</v>
      </c>
    </row>
    <row r="296" spans="1:65" s="15" customFormat="1" ht="11.25">
      <c r="B296" s="179"/>
      <c r="D296" s="154" t="s">
        <v>126</v>
      </c>
      <c r="E296" s="180" t="s">
        <v>3</v>
      </c>
      <c r="F296" s="181" t="s">
        <v>136</v>
      </c>
      <c r="H296" s="182">
        <v>16.931999999999999</v>
      </c>
      <c r="I296" s="183"/>
      <c r="L296" s="179"/>
      <c r="M296" s="184"/>
      <c r="N296" s="185"/>
      <c r="O296" s="185"/>
      <c r="P296" s="185"/>
      <c r="Q296" s="185"/>
      <c r="R296" s="185"/>
      <c r="S296" s="185"/>
      <c r="T296" s="186"/>
      <c r="AT296" s="180" t="s">
        <v>126</v>
      </c>
      <c r="AU296" s="180" t="s">
        <v>81</v>
      </c>
      <c r="AV296" s="15" t="s">
        <v>137</v>
      </c>
      <c r="AW296" s="15" t="s">
        <v>33</v>
      </c>
      <c r="AX296" s="15" t="s">
        <v>72</v>
      </c>
      <c r="AY296" s="180" t="s">
        <v>114</v>
      </c>
    </row>
    <row r="297" spans="1:65" s="13" customFormat="1" ht="11.25">
      <c r="B297" s="153"/>
      <c r="D297" s="154" t="s">
        <v>126</v>
      </c>
      <c r="E297" s="155" t="s">
        <v>3</v>
      </c>
      <c r="F297" s="156" t="s">
        <v>224</v>
      </c>
      <c r="H297" s="157">
        <v>17</v>
      </c>
      <c r="I297" s="158"/>
      <c r="L297" s="153"/>
      <c r="M297" s="159"/>
      <c r="N297" s="160"/>
      <c r="O297" s="160"/>
      <c r="P297" s="160"/>
      <c r="Q297" s="160"/>
      <c r="R297" s="160"/>
      <c r="S297" s="160"/>
      <c r="T297" s="161"/>
      <c r="AT297" s="155" t="s">
        <v>126</v>
      </c>
      <c r="AU297" s="155" t="s">
        <v>81</v>
      </c>
      <c r="AV297" s="13" t="s">
        <v>81</v>
      </c>
      <c r="AW297" s="13" t="s">
        <v>33</v>
      </c>
      <c r="AX297" s="13" t="s">
        <v>72</v>
      </c>
      <c r="AY297" s="155" t="s">
        <v>114</v>
      </c>
    </row>
    <row r="298" spans="1:65" s="15" customFormat="1" ht="11.25">
      <c r="B298" s="179"/>
      <c r="D298" s="154" t="s">
        <v>126</v>
      </c>
      <c r="E298" s="180" t="s">
        <v>3</v>
      </c>
      <c r="F298" s="181" t="s">
        <v>136</v>
      </c>
      <c r="H298" s="182">
        <v>17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126</v>
      </c>
      <c r="AU298" s="180" t="s">
        <v>81</v>
      </c>
      <c r="AV298" s="15" t="s">
        <v>137</v>
      </c>
      <c r="AW298" s="15" t="s">
        <v>33</v>
      </c>
      <c r="AX298" s="15" t="s">
        <v>77</v>
      </c>
      <c r="AY298" s="180" t="s">
        <v>114</v>
      </c>
    </row>
    <row r="299" spans="1:65" s="2" customFormat="1" ht="24.2" customHeight="1">
      <c r="A299" s="33"/>
      <c r="B299" s="134"/>
      <c r="C299" s="135" t="s">
        <v>391</v>
      </c>
      <c r="D299" s="135" t="s">
        <v>117</v>
      </c>
      <c r="E299" s="136" t="s">
        <v>392</v>
      </c>
      <c r="F299" s="137" t="s">
        <v>393</v>
      </c>
      <c r="G299" s="138" t="s">
        <v>120</v>
      </c>
      <c r="H299" s="139">
        <v>12</v>
      </c>
      <c r="I299" s="140"/>
      <c r="J299" s="141">
        <f>ROUND(I299*H299,2)</f>
        <v>0</v>
      </c>
      <c r="K299" s="137" t="s">
        <v>121</v>
      </c>
      <c r="L299" s="34"/>
      <c r="M299" s="142" t="s">
        <v>3</v>
      </c>
      <c r="N299" s="143" t="s">
        <v>43</v>
      </c>
      <c r="O299" s="54"/>
      <c r="P299" s="144">
        <f>O299*H299</f>
        <v>0</v>
      </c>
      <c r="Q299" s="144">
        <v>7.3860000000000001E-5</v>
      </c>
      <c r="R299" s="144">
        <f>Q299*H299</f>
        <v>8.8632000000000001E-4</v>
      </c>
      <c r="S299" s="144">
        <v>0</v>
      </c>
      <c r="T299" s="145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46" t="s">
        <v>122</v>
      </c>
      <c r="AT299" s="146" t="s">
        <v>117</v>
      </c>
      <c r="AU299" s="146" t="s">
        <v>81</v>
      </c>
      <c r="AY299" s="18" t="s">
        <v>114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8" t="s">
        <v>77</v>
      </c>
      <c r="BK299" s="147">
        <f>ROUND(I299*H299,2)</f>
        <v>0</v>
      </c>
      <c r="BL299" s="18" t="s">
        <v>122</v>
      </c>
      <c r="BM299" s="146" t="s">
        <v>394</v>
      </c>
    </row>
    <row r="300" spans="1:65" s="2" customFormat="1" ht="11.25">
      <c r="A300" s="33"/>
      <c r="B300" s="34"/>
      <c r="C300" s="33"/>
      <c r="D300" s="148" t="s">
        <v>124</v>
      </c>
      <c r="E300" s="33"/>
      <c r="F300" s="149" t="s">
        <v>395</v>
      </c>
      <c r="G300" s="33"/>
      <c r="H300" s="33"/>
      <c r="I300" s="150"/>
      <c r="J300" s="33"/>
      <c r="K300" s="33"/>
      <c r="L300" s="34"/>
      <c r="M300" s="151"/>
      <c r="N300" s="152"/>
      <c r="O300" s="54"/>
      <c r="P300" s="54"/>
      <c r="Q300" s="54"/>
      <c r="R300" s="54"/>
      <c r="S300" s="54"/>
      <c r="T300" s="55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8" t="s">
        <v>124</v>
      </c>
      <c r="AU300" s="18" t="s">
        <v>81</v>
      </c>
    </row>
    <row r="301" spans="1:65" s="14" customFormat="1" ht="11.25">
      <c r="B301" s="172"/>
      <c r="D301" s="154" t="s">
        <v>126</v>
      </c>
      <c r="E301" s="173" t="s">
        <v>3</v>
      </c>
      <c r="F301" s="174" t="s">
        <v>396</v>
      </c>
      <c r="H301" s="173" t="s">
        <v>3</v>
      </c>
      <c r="I301" s="175"/>
      <c r="L301" s="172"/>
      <c r="M301" s="176"/>
      <c r="N301" s="177"/>
      <c r="O301" s="177"/>
      <c r="P301" s="177"/>
      <c r="Q301" s="177"/>
      <c r="R301" s="177"/>
      <c r="S301" s="177"/>
      <c r="T301" s="178"/>
      <c r="AT301" s="173" t="s">
        <v>126</v>
      </c>
      <c r="AU301" s="173" t="s">
        <v>81</v>
      </c>
      <c r="AV301" s="14" t="s">
        <v>77</v>
      </c>
      <c r="AW301" s="14" t="s">
        <v>33</v>
      </c>
      <c r="AX301" s="14" t="s">
        <v>72</v>
      </c>
      <c r="AY301" s="173" t="s">
        <v>114</v>
      </c>
    </row>
    <row r="302" spans="1:65" s="13" customFormat="1" ht="11.25">
      <c r="B302" s="153"/>
      <c r="D302" s="154" t="s">
        <v>126</v>
      </c>
      <c r="E302" s="155" t="s">
        <v>3</v>
      </c>
      <c r="F302" s="156" t="s">
        <v>397</v>
      </c>
      <c r="H302" s="157">
        <v>12</v>
      </c>
      <c r="I302" s="158"/>
      <c r="L302" s="153"/>
      <c r="M302" s="159"/>
      <c r="N302" s="160"/>
      <c r="O302" s="160"/>
      <c r="P302" s="160"/>
      <c r="Q302" s="160"/>
      <c r="R302" s="160"/>
      <c r="S302" s="160"/>
      <c r="T302" s="161"/>
      <c r="AT302" s="155" t="s">
        <v>126</v>
      </c>
      <c r="AU302" s="155" t="s">
        <v>81</v>
      </c>
      <c r="AV302" s="13" t="s">
        <v>81</v>
      </c>
      <c r="AW302" s="13" t="s">
        <v>33</v>
      </c>
      <c r="AX302" s="13" t="s">
        <v>72</v>
      </c>
      <c r="AY302" s="155" t="s">
        <v>114</v>
      </c>
    </row>
    <row r="303" spans="1:65" s="15" customFormat="1" ht="11.25">
      <c r="B303" s="179"/>
      <c r="D303" s="154" t="s">
        <v>126</v>
      </c>
      <c r="E303" s="180" t="s">
        <v>3</v>
      </c>
      <c r="F303" s="181" t="s">
        <v>136</v>
      </c>
      <c r="H303" s="182">
        <v>12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126</v>
      </c>
      <c r="AU303" s="180" t="s">
        <v>81</v>
      </c>
      <c r="AV303" s="15" t="s">
        <v>137</v>
      </c>
      <c r="AW303" s="15" t="s">
        <v>33</v>
      </c>
      <c r="AX303" s="15" t="s">
        <v>72</v>
      </c>
      <c r="AY303" s="180" t="s">
        <v>114</v>
      </c>
    </row>
    <row r="304" spans="1:65" s="13" customFormat="1" ht="11.25">
      <c r="B304" s="153"/>
      <c r="D304" s="154" t="s">
        <v>126</v>
      </c>
      <c r="E304" s="155" t="s">
        <v>3</v>
      </c>
      <c r="F304" s="156" t="s">
        <v>138</v>
      </c>
      <c r="H304" s="157">
        <v>12</v>
      </c>
      <c r="I304" s="158"/>
      <c r="L304" s="153"/>
      <c r="M304" s="159"/>
      <c r="N304" s="160"/>
      <c r="O304" s="160"/>
      <c r="P304" s="160"/>
      <c r="Q304" s="160"/>
      <c r="R304" s="160"/>
      <c r="S304" s="160"/>
      <c r="T304" s="161"/>
      <c r="AT304" s="155" t="s">
        <v>126</v>
      </c>
      <c r="AU304" s="155" t="s">
        <v>81</v>
      </c>
      <c r="AV304" s="13" t="s">
        <v>81</v>
      </c>
      <c r="AW304" s="13" t="s">
        <v>33</v>
      </c>
      <c r="AX304" s="13" t="s">
        <v>72</v>
      </c>
      <c r="AY304" s="155" t="s">
        <v>114</v>
      </c>
    </row>
    <row r="305" spans="1:65" s="15" customFormat="1" ht="11.25">
      <c r="B305" s="179"/>
      <c r="D305" s="154" t="s">
        <v>126</v>
      </c>
      <c r="E305" s="180" t="s">
        <v>3</v>
      </c>
      <c r="F305" s="181" t="s">
        <v>136</v>
      </c>
      <c r="H305" s="182">
        <v>12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126</v>
      </c>
      <c r="AU305" s="180" t="s">
        <v>81</v>
      </c>
      <c r="AV305" s="15" t="s">
        <v>137</v>
      </c>
      <c r="AW305" s="15" t="s">
        <v>33</v>
      </c>
      <c r="AX305" s="15" t="s">
        <v>77</v>
      </c>
      <c r="AY305" s="180" t="s">
        <v>114</v>
      </c>
    </row>
    <row r="306" spans="1:65" s="2" customFormat="1" ht="33" customHeight="1">
      <c r="A306" s="33"/>
      <c r="B306" s="134"/>
      <c r="C306" s="135" t="s">
        <v>127</v>
      </c>
      <c r="D306" s="135" t="s">
        <v>117</v>
      </c>
      <c r="E306" s="136" t="s">
        <v>398</v>
      </c>
      <c r="F306" s="137" t="s">
        <v>399</v>
      </c>
      <c r="G306" s="138" t="s">
        <v>120</v>
      </c>
      <c r="H306" s="139">
        <v>10</v>
      </c>
      <c r="I306" s="140"/>
      <c r="J306" s="141">
        <f>ROUND(I306*H306,2)</f>
        <v>0</v>
      </c>
      <c r="K306" s="137" t="s">
        <v>121</v>
      </c>
      <c r="L306" s="34"/>
      <c r="M306" s="142" t="s">
        <v>3</v>
      </c>
      <c r="N306" s="143" t="s">
        <v>43</v>
      </c>
      <c r="O306" s="54"/>
      <c r="P306" s="144">
        <f>O306*H306</f>
        <v>0</v>
      </c>
      <c r="Q306" s="144">
        <v>9.4640000000000002E-5</v>
      </c>
      <c r="R306" s="144">
        <f>Q306*H306</f>
        <v>9.4640000000000002E-4</v>
      </c>
      <c r="S306" s="144">
        <v>0</v>
      </c>
      <c r="T306" s="145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46" t="s">
        <v>122</v>
      </c>
      <c r="AT306" s="146" t="s">
        <v>117</v>
      </c>
      <c r="AU306" s="146" t="s">
        <v>81</v>
      </c>
      <c r="AY306" s="18" t="s">
        <v>114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8" t="s">
        <v>77</v>
      </c>
      <c r="BK306" s="147">
        <f>ROUND(I306*H306,2)</f>
        <v>0</v>
      </c>
      <c r="BL306" s="18" t="s">
        <v>122</v>
      </c>
      <c r="BM306" s="146" t="s">
        <v>400</v>
      </c>
    </row>
    <row r="307" spans="1:65" s="2" customFormat="1" ht="11.25">
      <c r="A307" s="33"/>
      <c r="B307" s="34"/>
      <c r="C307" s="33"/>
      <c r="D307" s="148" t="s">
        <v>124</v>
      </c>
      <c r="E307" s="33"/>
      <c r="F307" s="149" t="s">
        <v>401</v>
      </c>
      <c r="G307" s="33"/>
      <c r="H307" s="33"/>
      <c r="I307" s="150"/>
      <c r="J307" s="33"/>
      <c r="K307" s="33"/>
      <c r="L307" s="34"/>
      <c r="M307" s="151"/>
      <c r="N307" s="152"/>
      <c r="O307" s="54"/>
      <c r="P307" s="54"/>
      <c r="Q307" s="54"/>
      <c r="R307" s="54"/>
      <c r="S307" s="54"/>
      <c r="T307" s="55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124</v>
      </c>
      <c r="AU307" s="18" t="s">
        <v>81</v>
      </c>
    </row>
    <row r="308" spans="1:65" s="14" customFormat="1" ht="11.25">
      <c r="B308" s="172"/>
      <c r="D308" s="154" t="s">
        <v>126</v>
      </c>
      <c r="E308" s="173" t="s">
        <v>3</v>
      </c>
      <c r="F308" s="174" t="s">
        <v>396</v>
      </c>
      <c r="H308" s="173" t="s">
        <v>3</v>
      </c>
      <c r="I308" s="175"/>
      <c r="L308" s="172"/>
      <c r="M308" s="176"/>
      <c r="N308" s="177"/>
      <c r="O308" s="177"/>
      <c r="P308" s="177"/>
      <c r="Q308" s="177"/>
      <c r="R308" s="177"/>
      <c r="S308" s="177"/>
      <c r="T308" s="178"/>
      <c r="AT308" s="173" t="s">
        <v>126</v>
      </c>
      <c r="AU308" s="173" t="s">
        <v>81</v>
      </c>
      <c r="AV308" s="14" t="s">
        <v>77</v>
      </c>
      <c r="AW308" s="14" t="s">
        <v>33</v>
      </c>
      <c r="AX308" s="14" t="s">
        <v>72</v>
      </c>
      <c r="AY308" s="173" t="s">
        <v>114</v>
      </c>
    </row>
    <row r="309" spans="1:65" s="13" customFormat="1" ht="11.25">
      <c r="B309" s="153"/>
      <c r="D309" s="154" t="s">
        <v>126</v>
      </c>
      <c r="E309" s="155" t="s">
        <v>3</v>
      </c>
      <c r="F309" s="156" t="s">
        <v>402</v>
      </c>
      <c r="H309" s="157">
        <v>9.7200000000000006</v>
      </c>
      <c r="I309" s="158"/>
      <c r="L309" s="153"/>
      <c r="M309" s="159"/>
      <c r="N309" s="160"/>
      <c r="O309" s="160"/>
      <c r="P309" s="160"/>
      <c r="Q309" s="160"/>
      <c r="R309" s="160"/>
      <c r="S309" s="160"/>
      <c r="T309" s="161"/>
      <c r="AT309" s="155" t="s">
        <v>126</v>
      </c>
      <c r="AU309" s="155" t="s">
        <v>81</v>
      </c>
      <c r="AV309" s="13" t="s">
        <v>81</v>
      </c>
      <c r="AW309" s="13" t="s">
        <v>33</v>
      </c>
      <c r="AX309" s="13" t="s">
        <v>72</v>
      </c>
      <c r="AY309" s="155" t="s">
        <v>114</v>
      </c>
    </row>
    <row r="310" spans="1:65" s="15" customFormat="1" ht="11.25">
      <c r="B310" s="179"/>
      <c r="D310" s="154" t="s">
        <v>126</v>
      </c>
      <c r="E310" s="180" t="s">
        <v>3</v>
      </c>
      <c r="F310" s="181" t="s">
        <v>136</v>
      </c>
      <c r="H310" s="182">
        <v>9.7200000000000006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126</v>
      </c>
      <c r="AU310" s="180" t="s">
        <v>81</v>
      </c>
      <c r="AV310" s="15" t="s">
        <v>137</v>
      </c>
      <c r="AW310" s="15" t="s">
        <v>33</v>
      </c>
      <c r="AX310" s="15" t="s">
        <v>72</v>
      </c>
      <c r="AY310" s="180" t="s">
        <v>114</v>
      </c>
    </row>
    <row r="311" spans="1:65" s="13" customFormat="1" ht="11.25">
      <c r="B311" s="153"/>
      <c r="D311" s="154" t="s">
        <v>126</v>
      </c>
      <c r="E311" s="155" t="s">
        <v>3</v>
      </c>
      <c r="F311" s="156" t="s">
        <v>187</v>
      </c>
      <c r="H311" s="157">
        <v>10</v>
      </c>
      <c r="I311" s="158"/>
      <c r="L311" s="153"/>
      <c r="M311" s="159"/>
      <c r="N311" s="160"/>
      <c r="O311" s="160"/>
      <c r="P311" s="160"/>
      <c r="Q311" s="160"/>
      <c r="R311" s="160"/>
      <c r="S311" s="160"/>
      <c r="T311" s="161"/>
      <c r="AT311" s="155" t="s">
        <v>126</v>
      </c>
      <c r="AU311" s="155" t="s">
        <v>81</v>
      </c>
      <c r="AV311" s="13" t="s">
        <v>81</v>
      </c>
      <c r="AW311" s="13" t="s">
        <v>33</v>
      </c>
      <c r="AX311" s="13" t="s">
        <v>72</v>
      </c>
      <c r="AY311" s="155" t="s">
        <v>114</v>
      </c>
    </row>
    <row r="312" spans="1:65" s="15" customFormat="1" ht="11.25">
      <c r="B312" s="179"/>
      <c r="D312" s="154" t="s">
        <v>126</v>
      </c>
      <c r="E312" s="180" t="s">
        <v>3</v>
      </c>
      <c r="F312" s="181" t="s">
        <v>136</v>
      </c>
      <c r="H312" s="182">
        <v>10</v>
      </c>
      <c r="I312" s="183"/>
      <c r="L312" s="179"/>
      <c r="M312" s="184"/>
      <c r="N312" s="185"/>
      <c r="O312" s="185"/>
      <c r="P312" s="185"/>
      <c r="Q312" s="185"/>
      <c r="R312" s="185"/>
      <c r="S312" s="185"/>
      <c r="T312" s="186"/>
      <c r="AT312" s="180" t="s">
        <v>126</v>
      </c>
      <c r="AU312" s="180" t="s">
        <v>81</v>
      </c>
      <c r="AV312" s="15" t="s">
        <v>137</v>
      </c>
      <c r="AW312" s="15" t="s">
        <v>33</v>
      </c>
      <c r="AX312" s="15" t="s">
        <v>77</v>
      </c>
      <c r="AY312" s="180" t="s">
        <v>114</v>
      </c>
    </row>
    <row r="313" spans="1:65" s="2" customFormat="1" ht="33" customHeight="1">
      <c r="A313" s="33"/>
      <c r="B313" s="134"/>
      <c r="C313" s="135" t="s">
        <v>403</v>
      </c>
      <c r="D313" s="135" t="s">
        <v>117</v>
      </c>
      <c r="E313" s="136" t="s">
        <v>404</v>
      </c>
      <c r="F313" s="137" t="s">
        <v>405</v>
      </c>
      <c r="G313" s="138" t="s">
        <v>120</v>
      </c>
      <c r="H313" s="139">
        <v>15</v>
      </c>
      <c r="I313" s="140"/>
      <c r="J313" s="141">
        <f>ROUND(I313*H313,2)</f>
        <v>0</v>
      </c>
      <c r="K313" s="137" t="s">
        <v>121</v>
      </c>
      <c r="L313" s="34"/>
      <c r="M313" s="142" t="s">
        <v>3</v>
      </c>
      <c r="N313" s="143" t="s">
        <v>43</v>
      </c>
      <c r="O313" s="54"/>
      <c r="P313" s="144">
        <f>O313*H313</f>
        <v>0</v>
      </c>
      <c r="Q313" s="144">
        <v>1.9656E-4</v>
      </c>
      <c r="R313" s="144">
        <f>Q313*H313</f>
        <v>2.9483999999999999E-3</v>
      </c>
      <c r="S313" s="144">
        <v>0</v>
      </c>
      <c r="T313" s="14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46" t="s">
        <v>122</v>
      </c>
      <c r="AT313" s="146" t="s">
        <v>117</v>
      </c>
      <c r="AU313" s="146" t="s">
        <v>81</v>
      </c>
      <c r="AY313" s="18" t="s">
        <v>114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8" t="s">
        <v>77</v>
      </c>
      <c r="BK313" s="147">
        <f>ROUND(I313*H313,2)</f>
        <v>0</v>
      </c>
      <c r="BL313" s="18" t="s">
        <v>122</v>
      </c>
      <c r="BM313" s="146" t="s">
        <v>406</v>
      </c>
    </row>
    <row r="314" spans="1:65" s="2" customFormat="1" ht="11.25">
      <c r="A314" s="33"/>
      <c r="B314" s="34"/>
      <c r="C314" s="33"/>
      <c r="D314" s="148" t="s">
        <v>124</v>
      </c>
      <c r="E314" s="33"/>
      <c r="F314" s="149" t="s">
        <v>407</v>
      </c>
      <c r="G314" s="33"/>
      <c r="H314" s="33"/>
      <c r="I314" s="150"/>
      <c r="J314" s="33"/>
      <c r="K314" s="33"/>
      <c r="L314" s="34"/>
      <c r="M314" s="151"/>
      <c r="N314" s="152"/>
      <c r="O314" s="54"/>
      <c r="P314" s="54"/>
      <c r="Q314" s="54"/>
      <c r="R314" s="54"/>
      <c r="S314" s="54"/>
      <c r="T314" s="55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124</v>
      </c>
      <c r="AU314" s="18" t="s">
        <v>81</v>
      </c>
    </row>
    <row r="315" spans="1:65" s="14" customFormat="1" ht="11.25">
      <c r="B315" s="172"/>
      <c r="D315" s="154" t="s">
        <v>126</v>
      </c>
      <c r="E315" s="173" t="s">
        <v>3</v>
      </c>
      <c r="F315" s="174" t="s">
        <v>408</v>
      </c>
      <c r="H315" s="173" t="s">
        <v>3</v>
      </c>
      <c r="I315" s="175"/>
      <c r="L315" s="172"/>
      <c r="M315" s="176"/>
      <c r="N315" s="177"/>
      <c r="O315" s="177"/>
      <c r="P315" s="177"/>
      <c r="Q315" s="177"/>
      <c r="R315" s="177"/>
      <c r="S315" s="177"/>
      <c r="T315" s="178"/>
      <c r="AT315" s="173" t="s">
        <v>126</v>
      </c>
      <c r="AU315" s="173" t="s">
        <v>81</v>
      </c>
      <c r="AV315" s="14" t="s">
        <v>77</v>
      </c>
      <c r="AW315" s="14" t="s">
        <v>33</v>
      </c>
      <c r="AX315" s="14" t="s">
        <v>72</v>
      </c>
      <c r="AY315" s="173" t="s">
        <v>114</v>
      </c>
    </row>
    <row r="316" spans="1:65" s="13" customFormat="1" ht="11.25">
      <c r="B316" s="153"/>
      <c r="D316" s="154" t="s">
        <v>126</v>
      </c>
      <c r="E316" s="155" t="s">
        <v>3</v>
      </c>
      <c r="F316" s="156" t="s">
        <v>409</v>
      </c>
      <c r="H316" s="157">
        <v>14.76</v>
      </c>
      <c r="I316" s="158"/>
      <c r="L316" s="153"/>
      <c r="M316" s="159"/>
      <c r="N316" s="160"/>
      <c r="O316" s="160"/>
      <c r="P316" s="160"/>
      <c r="Q316" s="160"/>
      <c r="R316" s="160"/>
      <c r="S316" s="160"/>
      <c r="T316" s="161"/>
      <c r="AT316" s="155" t="s">
        <v>126</v>
      </c>
      <c r="AU316" s="155" t="s">
        <v>81</v>
      </c>
      <c r="AV316" s="13" t="s">
        <v>81</v>
      </c>
      <c r="AW316" s="13" t="s">
        <v>33</v>
      </c>
      <c r="AX316" s="13" t="s">
        <v>72</v>
      </c>
      <c r="AY316" s="155" t="s">
        <v>114</v>
      </c>
    </row>
    <row r="317" spans="1:65" s="15" customFormat="1" ht="11.25">
      <c r="B317" s="179"/>
      <c r="D317" s="154" t="s">
        <v>126</v>
      </c>
      <c r="E317" s="180" t="s">
        <v>3</v>
      </c>
      <c r="F317" s="181" t="s">
        <v>136</v>
      </c>
      <c r="H317" s="182">
        <v>14.76</v>
      </c>
      <c r="I317" s="183"/>
      <c r="L317" s="179"/>
      <c r="M317" s="184"/>
      <c r="N317" s="185"/>
      <c r="O317" s="185"/>
      <c r="P317" s="185"/>
      <c r="Q317" s="185"/>
      <c r="R317" s="185"/>
      <c r="S317" s="185"/>
      <c r="T317" s="186"/>
      <c r="AT317" s="180" t="s">
        <v>126</v>
      </c>
      <c r="AU317" s="180" t="s">
        <v>81</v>
      </c>
      <c r="AV317" s="15" t="s">
        <v>137</v>
      </c>
      <c r="AW317" s="15" t="s">
        <v>33</v>
      </c>
      <c r="AX317" s="15" t="s">
        <v>72</v>
      </c>
      <c r="AY317" s="180" t="s">
        <v>114</v>
      </c>
    </row>
    <row r="318" spans="1:65" s="13" customFormat="1" ht="11.25">
      <c r="B318" s="153"/>
      <c r="D318" s="154" t="s">
        <v>126</v>
      </c>
      <c r="E318" s="155" t="s">
        <v>3</v>
      </c>
      <c r="F318" s="156" t="s">
        <v>9</v>
      </c>
      <c r="H318" s="157">
        <v>15</v>
      </c>
      <c r="I318" s="158"/>
      <c r="L318" s="153"/>
      <c r="M318" s="159"/>
      <c r="N318" s="160"/>
      <c r="O318" s="160"/>
      <c r="P318" s="160"/>
      <c r="Q318" s="160"/>
      <c r="R318" s="160"/>
      <c r="S318" s="160"/>
      <c r="T318" s="161"/>
      <c r="AT318" s="155" t="s">
        <v>126</v>
      </c>
      <c r="AU318" s="155" t="s">
        <v>81</v>
      </c>
      <c r="AV318" s="13" t="s">
        <v>81</v>
      </c>
      <c r="AW318" s="13" t="s">
        <v>33</v>
      </c>
      <c r="AX318" s="13" t="s">
        <v>72</v>
      </c>
      <c r="AY318" s="155" t="s">
        <v>114</v>
      </c>
    </row>
    <row r="319" spans="1:65" s="15" customFormat="1" ht="11.25">
      <c r="B319" s="179"/>
      <c r="D319" s="154" t="s">
        <v>126</v>
      </c>
      <c r="E319" s="180" t="s">
        <v>3</v>
      </c>
      <c r="F319" s="181" t="s">
        <v>136</v>
      </c>
      <c r="H319" s="182">
        <v>15</v>
      </c>
      <c r="I319" s="183"/>
      <c r="L319" s="179"/>
      <c r="M319" s="184"/>
      <c r="N319" s="185"/>
      <c r="O319" s="185"/>
      <c r="P319" s="185"/>
      <c r="Q319" s="185"/>
      <c r="R319" s="185"/>
      <c r="S319" s="185"/>
      <c r="T319" s="186"/>
      <c r="AT319" s="180" t="s">
        <v>126</v>
      </c>
      <c r="AU319" s="180" t="s">
        <v>81</v>
      </c>
      <c r="AV319" s="15" t="s">
        <v>137</v>
      </c>
      <c r="AW319" s="15" t="s">
        <v>33</v>
      </c>
      <c r="AX319" s="15" t="s">
        <v>77</v>
      </c>
      <c r="AY319" s="180" t="s">
        <v>114</v>
      </c>
    </row>
    <row r="320" spans="1:65" s="2" customFormat="1" ht="33" customHeight="1">
      <c r="A320" s="33"/>
      <c r="B320" s="134"/>
      <c r="C320" s="135" t="s">
        <v>410</v>
      </c>
      <c r="D320" s="135" t="s">
        <v>117</v>
      </c>
      <c r="E320" s="136" t="s">
        <v>411</v>
      </c>
      <c r="F320" s="137" t="s">
        <v>412</v>
      </c>
      <c r="G320" s="138" t="s">
        <v>120</v>
      </c>
      <c r="H320" s="139">
        <v>5.5</v>
      </c>
      <c r="I320" s="140"/>
      <c r="J320" s="141">
        <f>ROUND(I320*H320,2)</f>
        <v>0</v>
      </c>
      <c r="K320" s="137" t="s">
        <v>121</v>
      </c>
      <c r="L320" s="34"/>
      <c r="M320" s="142" t="s">
        <v>3</v>
      </c>
      <c r="N320" s="143" t="s">
        <v>43</v>
      </c>
      <c r="O320" s="54"/>
      <c r="P320" s="144">
        <f>O320*H320</f>
        <v>0</v>
      </c>
      <c r="Q320" s="144">
        <v>2.4078000000000001E-4</v>
      </c>
      <c r="R320" s="144">
        <f>Q320*H320</f>
        <v>1.3242900000000001E-3</v>
      </c>
      <c r="S320" s="144">
        <v>0</v>
      </c>
      <c r="T320" s="145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46" t="s">
        <v>122</v>
      </c>
      <c r="AT320" s="146" t="s">
        <v>117</v>
      </c>
      <c r="AU320" s="146" t="s">
        <v>81</v>
      </c>
      <c r="AY320" s="18" t="s">
        <v>114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8" t="s">
        <v>77</v>
      </c>
      <c r="BK320" s="147">
        <f>ROUND(I320*H320,2)</f>
        <v>0</v>
      </c>
      <c r="BL320" s="18" t="s">
        <v>122</v>
      </c>
      <c r="BM320" s="146" t="s">
        <v>413</v>
      </c>
    </row>
    <row r="321" spans="1:65" s="2" customFormat="1" ht="11.25">
      <c r="A321" s="33"/>
      <c r="B321" s="34"/>
      <c r="C321" s="33"/>
      <c r="D321" s="148" t="s">
        <v>124</v>
      </c>
      <c r="E321" s="33"/>
      <c r="F321" s="149" t="s">
        <v>414</v>
      </c>
      <c r="G321" s="33"/>
      <c r="H321" s="33"/>
      <c r="I321" s="150"/>
      <c r="J321" s="33"/>
      <c r="K321" s="33"/>
      <c r="L321" s="34"/>
      <c r="M321" s="151"/>
      <c r="N321" s="152"/>
      <c r="O321" s="54"/>
      <c r="P321" s="54"/>
      <c r="Q321" s="54"/>
      <c r="R321" s="54"/>
      <c r="S321" s="54"/>
      <c r="T321" s="5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8" t="s">
        <v>124</v>
      </c>
      <c r="AU321" s="18" t="s">
        <v>81</v>
      </c>
    </row>
    <row r="322" spans="1:65" s="14" customFormat="1" ht="11.25">
      <c r="B322" s="172"/>
      <c r="D322" s="154" t="s">
        <v>126</v>
      </c>
      <c r="E322" s="173" t="s">
        <v>3</v>
      </c>
      <c r="F322" s="174" t="s">
        <v>408</v>
      </c>
      <c r="H322" s="173" t="s">
        <v>3</v>
      </c>
      <c r="I322" s="175"/>
      <c r="L322" s="172"/>
      <c r="M322" s="176"/>
      <c r="N322" s="177"/>
      <c r="O322" s="177"/>
      <c r="P322" s="177"/>
      <c r="Q322" s="177"/>
      <c r="R322" s="177"/>
      <c r="S322" s="177"/>
      <c r="T322" s="178"/>
      <c r="AT322" s="173" t="s">
        <v>126</v>
      </c>
      <c r="AU322" s="173" t="s">
        <v>81</v>
      </c>
      <c r="AV322" s="14" t="s">
        <v>77</v>
      </c>
      <c r="AW322" s="14" t="s">
        <v>33</v>
      </c>
      <c r="AX322" s="14" t="s">
        <v>72</v>
      </c>
      <c r="AY322" s="173" t="s">
        <v>114</v>
      </c>
    </row>
    <row r="323" spans="1:65" s="13" customFormat="1" ht="11.25">
      <c r="B323" s="153"/>
      <c r="D323" s="154" t="s">
        <v>126</v>
      </c>
      <c r="E323" s="155" t="s">
        <v>3</v>
      </c>
      <c r="F323" s="156" t="s">
        <v>415</v>
      </c>
      <c r="H323" s="157">
        <v>5.4</v>
      </c>
      <c r="I323" s="158"/>
      <c r="L323" s="153"/>
      <c r="M323" s="159"/>
      <c r="N323" s="160"/>
      <c r="O323" s="160"/>
      <c r="P323" s="160"/>
      <c r="Q323" s="160"/>
      <c r="R323" s="160"/>
      <c r="S323" s="160"/>
      <c r="T323" s="161"/>
      <c r="AT323" s="155" t="s">
        <v>126</v>
      </c>
      <c r="AU323" s="155" t="s">
        <v>81</v>
      </c>
      <c r="AV323" s="13" t="s">
        <v>81</v>
      </c>
      <c r="AW323" s="13" t="s">
        <v>33</v>
      </c>
      <c r="AX323" s="13" t="s">
        <v>72</v>
      </c>
      <c r="AY323" s="155" t="s">
        <v>114</v>
      </c>
    </row>
    <row r="324" spans="1:65" s="15" customFormat="1" ht="11.25">
      <c r="B324" s="179"/>
      <c r="D324" s="154" t="s">
        <v>126</v>
      </c>
      <c r="E324" s="180" t="s">
        <v>3</v>
      </c>
      <c r="F324" s="181" t="s">
        <v>136</v>
      </c>
      <c r="H324" s="182">
        <v>5.4</v>
      </c>
      <c r="I324" s="183"/>
      <c r="L324" s="179"/>
      <c r="M324" s="184"/>
      <c r="N324" s="185"/>
      <c r="O324" s="185"/>
      <c r="P324" s="185"/>
      <c r="Q324" s="185"/>
      <c r="R324" s="185"/>
      <c r="S324" s="185"/>
      <c r="T324" s="186"/>
      <c r="AT324" s="180" t="s">
        <v>126</v>
      </c>
      <c r="AU324" s="180" t="s">
        <v>81</v>
      </c>
      <c r="AV324" s="15" t="s">
        <v>137</v>
      </c>
      <c r="AW324" s="15" t="s">
        <v>33</v>
      </c>
      <c r="AX324" s="15" t="s">
        <v>72</v>
      </c>
      <c r="AY324" s="180" t="s">
        <v>114</v>
      </c>
    </row>
    <row r="325" spans="1:65" s="13" customFormat="1" ht="11.25">
      <c r="B325" s="153"/>
      <c r="D325" s="154" t="s">
        <v>126</v>
      </c>
      <c r="E325" s="155" t="s">
        <v>3</v>
      </c>
      <c r="F325" s="156" t="s">
        <v>416</v>
      </c>
      <c r="H325" s="157">
        <v>5.5</v>
      </c>
      <c r="I325" s="158"/>
      <c r="L325" s="153"/>
      <c r="M325" s="159"/>
      <c r="N325" s="160"/>
      <c r="O325" s="160"/>
      <c r="P325" s="160"/>
      <c r="Q325" s="160"/>
      <c r="R325" s="160"/>
      <c r="S325" s="160"/>
      <c r="T325" s="161"/>
      <c r="AT325" s="155" t="s">
        <v>126</v>
      </c>
      <c r="AU325" s="155" t="s">
        <v>81</v>
      </c>
      <c r="AV325" s="13" t="s">
        <v>81</v>
      </c>
      <c r="AW325" s="13" t="s">
        <v>33</v>
      </c>
      <c r="AX325" s="13" t="s">
        <v>72</v>
      </c>
      <c r="AY325" s="155" t="s">
        <v>114</v>
      </c>
    </row>
    <row r="326" spans="1:65" s="15" customFormat="1" ht="11.25">
      <c r="B326" s="179"/>
      <c r="D326" s="154" t="s">
        <v>126</v>
      </c>
      <c r="E326" s="180" t="s">
        <v>3</v>
      </c>
      <c r="F326" s="181" t="s">
        <v>136</v>
      </c>
      <c r="H326" s="182">
        <v>5.5</v>
      </c>
      <c r="I326" s="183"/>
      <c r="L326" s="179"/>
      <c r="M326" s="184"/>
      <c r="N326" s="185"/>
      <c r="O326" s="185"/>
      <c r="P326" s="185"/>
      <c r="Q326" s="185"/>
      <c r="R326" s="185"/>
      <c r="S326" s="185"/>
      <c r="T326" s="186"/>
      <c r="AT326" s="180" t="s">
        <v>126</v>
      </c>
      <c r="AU326" s="180" t="s">
        <v>81</v>
      </c>
      <c r="AV326" s="15" t="s">
        <v>137</v>
      </c>
      <c r="AW326" s="15" t="s">
        <v>33</v>
      </c>
      <c r="AX326" s="15" t="s">
        <v>77</v>
      </c>
      <c r="AY326" s="180" t="s">
        <v>114</v>
      </c>
    </row>
    <row r="327" spans="1:65" s="2" customFormat="1" ht="16.5" customHeight="1">
      <c r="A327" s="33"/>
      <c r="B327" s="134"/>
      <c r="C327" s="135" t="s">
        <v>417</v>
      </c>
      <c r="D327" s="135" t="s">
        <v>117</v>
      </c>
      <c r="E327" s="136" t="s">
        <v>418</v>
      </c>
      <c r="F327" s="137" t="s">
        <v>419</v>
      </c>
      <c r="G327" s="138" t="s">
        <v>120</v>
      </c>
      <c r="H327" s="139">
        <v>15</v>
      </c>
      <c r="I327" s="140"/>
      <c r="J327" s="141">
        <f>ROUND(I327*H327,2)</f>
        <v>0</v>
      </c>
      <c r="K327" s="137" t="s">
        <v>121</v>
      </c>
      <c r="L327" s="34"/>
      <c r="M327" s="142" t="s">
        <v>3</v>
      </c>
      <c r="N327" s="143" t="s">
        <v>43</v>
      </c>
      <c r="O327" s="54"/>
      <c r="P327" s="144">
        <f>O327*H327</f>
        <v>0</v>
      </c>
      <c r="Q327" s="144">
        <v>1.6199999999999999E-3</v>
      </c>
      <c r="R327" s="144">
        <f>Q327*H327</f>
        <v>2.4299999999999999E-2</v>
      </c>
      <c r="S327" s="144">
        <v>0</v>
      </c>
      <c r="T327" s="145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46" t="s">
        <v>122</v>
      </c>
      <c r="AT327" s="146" t="s">
        <v>117</v>
      </c>
      <c r="AU327" s="146" t="s">
        <v>81</v>
      </c>
      <c r="AY327" s="18" t="s">
        <v>114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8" t="s">
        <v>77</v>
      </c>
      <c r="BK327" s="147">
        <f>ROUND(I327*H327,2)</f>
        <v>0</v>
      </c>
      <c r="BL327" s="18" t="s">
        <v>122</v>
      </c>
      <c r="BM327" s="146" t="s">
        <v>420</v>
      </c>
    </row>
    <row r="328" spans="1:65" s="2" customFormat="1" ht="11.25">
      <c r="A328" s="33"/>
      <c r="B328" s="34"/>
      <c r="C328" s="33"/>
      <c r="D328" s="148" t="s">
        <v>124</v>
      </c>
      <c r="E328" s="33"/>
      <c r="F328" s="149" t="s">
        <v>421</v>
      </c>
      <c r="G328" s="33"/>
      <c r="H328" s="33"/>
      <c r="I328" s="150"/>
      <c r="J328" s="33"/>
      <c r="K328" s="33"/>
      <c r="L328" s="34"/>
      <c r="M328" s="151"/>
      <c r="N328" s="152"/>
      <c r="O328" s="54"/>
      <c r="P328" s="54"/>
      <c r="Q328" s="54"/>
      <c r="R328" s="54"/>
      <c r="S328" s="54"/>
      <c r="T328" s="55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124</v>
      </c>
      <c r="AU328" s="18" t="s">
        <v>81</v>
      </c>
    </row>
    <row r="329" spans="1:65" s="13" customFormat="1" ht="11.25">
      <c r="B329" s="153"/>
      <c r="D329" s="154" t="s">
        <v>126</v>
      </c>
      <c r="E329" s="155" t="s">
        <v>3</v>
      </c>
      <c r="F329" s="156" t="s">
        <v>135</v>
      </c>
      <c r="H329" s="157">
        <v>15</v>
      </c>
      <c r="I329" s="158"/>
      <c r="L329" s="153"/>
      <c r="M329" s="159"/>
      <c r="N329" s="160"/>
      <c r="O329" s="160"/>
      <c r="P329" s="160"/>
      <c r="Q329" s="160"/>
      <c r="R329" s="160"/>
      <c r="S329" s="160"/>
      <c r="T329" s="161"/>
      <c r="AT329" s="155" t="s">
        <v>126</v>
      </c>
      <c r="AU329" s="155" t="s">
        <v>81</v>
      </c>
      <c r="AV329" s="13" t="s">
        <v>81</v>
      </c>
      <c r="AW329" s="13" t="s">
        <v>33</v>
      </c>
      <c r="AX329" s="13" t="s">
        <v>72</v>
      </c>
      <c r="AY329" s="155" t="s">
        <v>114</v>
      </c>
    </row>
    <row r="330" spans="1:65" s="15" customFormat="1" ht="11.25">
      <c r="B330" s="179"/>
      <c r="D330" s="154" t="s">
        <v>126</v>
      </c>
      <c r="E330" s="180" t="s">
        <v>3</v>
      </c>
      <c r="F330" s="181" t="s">
        <v>136</v>
      </c>
      <c r="H330" s="182">
        <v>15</v>
      </c>
      <c r="I330" s="183"/>
      <c r="L330" s="179"/>
      <c r="M330" s="184"/>
      <c r="N330" s="185"/>
      <c r="O330" s="185"/>
      <c r="P330" s="185"/>
      <c r="Q330" s="185"/>
      <c r="R330" s="185"/>
      <c r="S330" s="185"/>
      <c r="T330" s="186"/>
      <c r="AT330" s="180" t="s">
        <v>126</v>
      </c>
      <c r="AU330" s="180" t="s">
        <v>81</v>
      </c>
      <c r="AV330" s="15" t="s">
        <v>137</v>
      </c>
      <c r="AW330" s="15" t="s">
        <v>33</v>
      </c>
      <c r="AX330" s="15" t="s">
        <v>77</v>
      </c>
      <c r="AY330" s="180" t="s">
        <v>114</v>
      </c>
    </row>
    <row r="331" spans="1:65" s="2" customFormat="1" ht="16.5" customHeight="1">
      <c r="A331" s="33"/>
      <c r="B331" s="134"/>
      <c r="C331" s="135" t="s">
        <v>422</v>
      </c>
      <c r="D331" s="135" t="s">
        <v>117</v>
      </c>
      <c r="E331" s="136" t="s">
        <v>423</v>
      </c>
      <c r="F331" s="137" t="s">
        <v>424</v>
      </c>
      <c r="G331" s="138" t="s">
        <v>120</v>
      </c>
      <c r="H331" s="139">
        <v>12.5</v>
      </c>
      <c r="I331" s="140"/>
      <c r="J331" s="141">
        <f>ROUND(I331*H331,2)</f>
        <v>0</v>
      </c>
      <c r="K331" s="137" t="s">
        <v>121</v>
      </c>
      <c r="L331" s="34"/>
      <c r="M331" s="142" t="s">
        <v>3</v>
      </c>
      <c r="N331" s="143" t="s">
        <v>43</v>
      </c>
      <c r="O331" s="54"/>
      <c r="P331" s="144">
        <f>O331*H331</f>
        <v>0</v>
      </c>
      <c r="Q331" s="144">
        <v>1.9189999999999999E-3</v>
      </c>
      <c r="R331" s="144">
        <f>Q331*H331</f>
        <v>2.3987499999999998E-2</v>
      </c>
      <c r="S331" s="144">
        <v>0</v>
      </c>
      <c r="T331" s="14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46" t="s">
        <v>122</v>
      </c>
      <c r="AT331" s="146" t="s">
        <v>117</v>
      </c>
      <c r="AU331" s="146" t="s">
        <v>81</v>
      </c>
      <c r="AY331" s="18" t="s">
        <v>114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8" t="s">
        <v>77</v>
      </c>
      <c r="BK331" s="147">
        <f>ROUND(I331*H331,2)</f>
        <v>0</v>
      </c>
      <c r="BL331" s="18" t="s">
        <v>122</v>
      </c>
      <c r="BM331" s="146" t="s">
        <v>425</v>
      </c>
    </row>
    <row r="332" spans="1:65" s="2" customFormat="1" ht="11.25">
      <c r="A332" s="33"/>
      <c r="B332" s="34"/>
      <c r="C332" s="33"/>
      <c r="D332" s="148" t="s">
        <v>124</v>
      </c>
      <c r="E332" s="33"/>
      <c r="F332" s="149" t="s">
        <v>426</v>
      </c>
      <c r="G332" s="33"/>
      <c r="H332" s="33"/>
      <c r="I332" s="150"/>
      <c r="J332" s="33"/>
      <c r="K332" s="33"/>
      <c r="L332" s="34"/>
      <c r="M332" s="151"/>
      <c r="N332" s="152"/>
      <c r="O332" s="54"/>
      <c r="P332" s="54"/>
      <c r="Q332" s="54"/>
      <c r="R332" s="54"/>
      <c r="S332" s="54"/>
      <c r="T332" s="55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124</v>
      </c>
      <c r="AU332" s="18" t="s">
        <v>81</v>
      </c>
    </row>
    <row r="333" spans="1:65" s="13" customFormat="1" ht="11.25">
      <c r="B333" s="153"/>
      <c r="D333" s="154" t="s">
        <v>126</v>
      </c>
      <c r="E333" s="155" t="s">
        <v>3</v>
      </c>
      <c r="F333" s="156" t="s">
        <v>427</v>
      </c>
      <c r="H333" s="157">
        <v>12.24</v>
      </c>
      <c r="I333" s="158"/>
      <c r="L333" s="153"/>
      <c r="M333" s="159"/>
      <c r="N333" s="160"/>
      <c r="O333" s="160"/>
      <c r="P333" s="160"/>
      <c r="Q333" s="160"/>
      <c r="R333" s="160"/>
      <c r="S333" s="160"/>
      <c r="T333" s="161"/>
      <c r="AT333" s="155" t="s">
        <v>126</v>
      </c>
      <c r="AU333" s="155" t="s">
        <v>81</v>
      </c>
      <c r="AV333" s="13" t="s">
        <v>81</v>
      </c>
      <c r="AW333" s="13" t="s">
        <v>33</v>
      </c>
      <c r="AX333" s="13" t="s">
        <v>72</v>
      </c>
      <c r="AY333" s="155" t="s">
        <v>114</v>
      </c>
    </row>
    <row r="334" spans="1:65" s="15" customFormat="1" ht="11.25">
      <c r="B334" s="179"/>
      <c r="D334" s="154" t="s">
        <v>126</v>
      </c>
      <c r="E334" s="180" t="s">
        <v>3</v>
      </c>
      <c r="F334" s="181" t="s">
        <v>136</v>
      </c>
      <c r="H334" s="182">
        <v>12.24</v>
      </c>
      <c r="I334" s="183"/>
      <c r="L334" s="179"/>
      <c r="M334" s="184"/>
      <c r="N334" s="185"/>
      <c r="O334" s="185"/>
      <c r="P334" s="185"/>
      <c r="Q334" s="185"/>
      <c r="R334" s="185"/>
      <c r="S334" s="185"/>
      <c r="T334" s="186"/>
      <c r="AT334" s="180" t="s">
        <v>126</v>
      </c>
      <c r="AU334" s="180" t="s">
        <v>81</v>
      </c>
      <c r="AV334" s="15" t="s">
        <v>137</v>
      </c>
      <c r="AW334" s="15" t="s">
        <v>33</v>
      </c>
      <c r="AX334" s="15" t="s">
        <v>72</v>
      </c>
      <c r="AY334" s="180" t="s">
        <v>114</v>
      </c>
    </row>
    <row r="335" spans="1:65" s="13" customFormat="1" ht="11.25">
      <c r="B335" s="153"/>
      <c r="D335" s="154" t="s">
        <v>126</v>
      </c>
      <c r="E335" s="155" t="s">
        <v>3</v>
      </c>
      <c r="F335" s="156" t="s">
        <v>428</v>
      </c>
      <c r="H335" s="157">
        <v>12.5</v>
      </c>
      <c r="I335" s="158"/>
      <c r="L335" s="153"/>
      <c r="M335" s="159"/>
      <c r="N335" s="160"/>
      <c r="O335" s="160"/>
      <c r="P335" s="160"/>
      <c r="Q335" s="160"/>
      <c r="R335" s="160"/>
      <c r="S335" s="160"/>
      <c r="T335" s="161"/>
      <c r="AT335" s="155" t="s">
        <v>126</v>
      </c>
      <c r="AU335" s="155" t="s">
        <v>81</v>
      </c>
      <c r="AV335" s="13" t="s">
        <v>81</v>
      </c>
      <c r="AW335" s="13" t="s">
        <v>33</v>
      </c>
      <c r="AX335" s="13" t="s">
        <v>72</v>
      </c>
      <c r="AY335" s="155" t="s">
        <v>114</v>
      </c>
    </row>
    <row r="336" spans="1:65" s="15" customFormat="1" ht="11.25">
      <c r="B336" s="179"/>
      <c r="D336" s="154" t="s">
        <v>126</v>
      </c>
      <c r="E336" s="180" t="s">
        <v>3</v>
      </c>
      <c r="F336" s="181" t="s">
        <v>136</v>
      </c>
      <c r="H336" s="182">
        <v>12.5</v>
      </c>
      <c r="I336" s="183"/>
      <c r="L336" s="179"/>
      <c r="M336" s="184"/>
      <c r="N336" s="185"/>
      <c r="O336" s="185"/>
      <c r="P336" s="185"/>
      <c r="Q336" s="185"/>
      <c r="R336" s="185"/>
      <c r="S336" s="185"/>
      <c r="T336" s="186"/>
      <c r="AT336" s="180" t="s">
        <v>126</v>
      </c>
      <c r="AU336" s="180" t="s">
        <v>81</v>
      </c>
      <c r="AV336" s="15" t="s">
        <v>137</v>
      </c>
      <c r="AW336" s="15" t="s">
        <v>33</v>
      </c>
      <c r="AX336" s="15" t="s">
        <v>77</v>
      </c>
      <c r="AY336" s="180" t="s">
        <v>114</v>
      </c>
    </row>
    <row r="337" spans="1:65" s="2" customFormat="1" ht="16.5" customHeight="1">
      <c r="A337" s="33"/>
      <c r="B337" s="134"/>
      <c r="C337" s="135" t="s">
        <v>429</v>
      </c>
      <c r="D337" s="135" t="s">
        <v>117</v>
      </c>
      <c r="E337" s="136" t="s">
        <v>430</v>
      </c>
      <c r="F337" s="137" t="s">
        <v>431</v>
      </c>
      <c r="G337" s="138" t="s">
        <v>120</v>
      </c>
      <c r="H337" s="139">
        <v>17</v>
      </c>
      <c r="I337" s="140"/>
      <c r="J337" s="141">
        <f>ROUND(I337*H337,2)</f>
        <v>0</v>
      </c>
      <c r="K337" s="137" t="s">
        <v>121</v>
      </c>
      <c r="L337" s="34"/>
      <c r="M337" s="142" t="s">
        <v>3</v>
      </c>
      <c r="N337" s="143" t="s">
        <v>43</v>
      </c>
      <c r="O337" s="54"/>
      <c r="P337" s="144">
        <f>O337*H337</f>
        <v>0</v>
      </c>
      <c r="Q337" s="144">
        <v>2.4239999999999999E-3</v>
      </c>
      <c r="R337" s="144">
        <f>Q337*H337</f>
        <v>4.1208000000000002E-2</v>
      </c>
      <c r="S337" s="144">
        <v>0</v>
      </c>
      <c r="T337" s="14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46" t="s">
        <v>122</v>
      </c>
      <c r="AT337" s="146" t="s">
        <v>117</v>
      </c>
      <c r="AU337" s="146" t="s">
        <v>81</v>
      </c>
      <c r="AY337" s="18" t="s">
        <v>114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8" t="s">
        <v>77</v>
      </c>
      <c r="BK337" s="147">
        <f>ROUND(I337*H337,2)</f>
        <v>0</v>
      </c>
      <c r="BL337" s="18" t="s">
        <v>122</v>
      </c>
      <c r="BM337" s="146" t="s">
        <v>432</v>
      </c>
    </row>
    <row r="338" spans="1:65" s="2" customFormat="1" ht="11.25">
      <c r="A338" s="33"/>
      <c r="B338" s="34"/>
      <c r="C338" s="33"/>
      <c r="D338" s="148" t="s">
        <v>124</v>
      </c>
      <c r="E338" s="33"/>
      <c r="F338" s="149" t="s">
        <v>433</v>
      </c>
      <c r="G338" s="33"/>
      <c r="H338" s="33"/>
      <c r="I338" s="150"/>
      <c r="J338" s="33"/>
      <c r="K338" s="33"/>
      <c r="L338" s="34"/>
      <c r="M338" s="151"/>
      <c r="N338" s="152"/>
      <c r="O338" s="54"/>
      <c r="P338" s="54"/>
      <c r="Q338" s="54"/>
      <c r="R338" s="54"/>
      <c r="S338" s="54"/>
      <c r="T338" s="55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124</v>
      </c>
      <c r="AU338" s="18" t="s">
        <v>81</v>
      </c>
    </row>
    <row r="339" spans="1:65" s="13" customFormat="1" ht="11.25">
      <c r="B339" s="153"/>
      <c r="D339" s="154" t="s">
        <v>126</v>
      </c>
      <c r="E339" s="155" t="s">
        <v>3</v>
      </c>
      <c r="F339" s="156" t="s">
        <v>434</v>
      </c>
      <c r="H339" s="157">
        <v>16.931999999999999</v>
      </c>
      <c r="I339" s="158"/>
      <c r="L339" s="153"/>
      <c r="M339" s="159"/>
      <c r="N339" s="160"/>
      <c r="O339" s="160"/>
      <c r="P339" s="160"/>
      <c r="Q339" s="160"/>
      <c r="R339" s="160"/>
      <c r="S339" s="160"/>
      <c r="T339" s="161"/>
      <c r="AT339" s="155" t="s">
        <v>126</v>
      </c>
      <c r="AU339" s="155" t="s">
        <v>81</v>
      </c>
      <c r="AV339" s="13" t="s">
        <v>81</v>
      </c>
      <c r="AW339" s="13" t="s">
        <v>33</v>
      </c>
      <c r="AX339" s="13" t="s">
        <v>72</v>
      </c>
      <c r="AY339" s="155" t="s">
        <v>114</v>
      </c>
    </row>
    <row r="340" spans="1:65" s="15" customFormat="1" ht="11.25">
      <c r="B340" s="179"/>
      <c r="D340" s="154" t="s">
        <v>126</v>
      </c>
      <c r="E340" s="180" t="s">
        <v>3</v>
      </c>
      <c r="F340" s="181" t="s">
        <v>136</v>
      </c>
      <c r="H340" s="182">
        <v>16.931999999999999</v>
      </c>
      <c r="I340" s="183"/>
      <c r="L340" s="179"/>
      <c r="M340" s="184"/>
      <c r="N340" s="185"/>
      <c r="O340" s="185"/>
      <c r="P340" s="185"/>
      <c r="Q340" s="185"/>
      <c r="R340" s="185"/>
      <c r="S340" s="185"/>
      <c r="T340" s="186"/>
      <c r="AT340" s="180" t="s">
        <v>126</v>
      </c>
      <c r="AU340" s="180" t="s">
        <v>81</v>
      </c>
      <c r="AV340" s="15" t="s">
        <v>137</v>
      </c>
      <c r="AW340" s="15" t="s">
        <v>33</v>
      </c>
      <c r="AX340" s="15" t="s">
        <v>72</v>
      </c>
      <c r="AY340" s="180" t="s">
        <v>114</v>
      </c>
    </row>
    <row r="341" spans="1:65" s="13" customFormat="1" ht="11.25">
      <c r="B341" s="153"/>
      <c r="D341" s="154" t="s">
        <v>126</v>
      </c>
      <c r="E341" s="155" t="s">
        <v>3</v>
      </c>
      <c r="F341" s="156" t="s">
        <v>435</v>
      </c>
      <c r="H341" s="157">
        <v>17</v>
      </c>
      <c r="I341" s="158"/>
      <c r="L341" s="153"/>
      <c r="M341" s="159"/>
      <c r="N341" s="160"/>
      <c r="O341" s="160"/>
      <c r="P341" s="160"/>
      <c r="Q341" s="160"/>
      <c r="R341" s="160"/>
      <c r="S341" s="160"/>
      <c r="T341" s="161"/>
      <c r="AT341" s="155" t="s">
        <v>126</v>
      </c>
      <c r="AU341" s="155" t="s">
        <v>81</v>
      </c>
      <c r="AV341" s="13" t="s">
        <v>81</v>
      </c>
      <c r="AW341" s="13" t="s">
        <v>33</v>
      </c>
      <c r="AX341" s="13" t="s">
        <v>72</v>
      </c>
      <c r="AY341" s="155" t="s">
        <v>114</v>
      </c>
    </row>
    <row r="342" spans="1:65" s="15" customFormat="1" ht="11.25">
      <c r="B342" s="179"/>
      <c r="D342" s="154" t="s">
        <v>126</v>
      </c>
      <c r="E342" s="180" t="s">
        <v>3</v>
      </c>
      <c r="F342" s="181" t="s">
        <v>136</v>
      </c>
      <c r="H342" s="182">
        <v>17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126</v>
      </c>
      <c r="AU342" s="180" t="s">
        <v>81</v>
      </c>
      <c r="AV342" s="15" t="s">
        <v>137</v>
      </c>
      <c r="AW342" s="15" t="s">
        <v>33</v>
      </c>
      <c r="AX342" s="15" t="s">
        <v>77</v>
      </c>
      <c r="AY342" s="180" t="s">
        <v>114</v>
      </c>
    </row>
    <row r="343" spans="1:65" s="2" customFormat="1" ht="16.5" customHeight="1">
      <c r="A343" s="33"/>
      <c r="B343" s="134"/>
      <c r="C343" s="135" t="s">
        <v>436</v>
      </c>
      <c r="D343" s="135" t="s">
        <v>117</v>
      </c>
      <c r="E343" s="136" t="s">
        <v>437</v>
      </c>
      <c r="F343" s="137" t="s">
        <v>438</v>
      </c>
      <c r="G343" s="138" t="s">
        <v>213</v>
      </c>
      <c r="H343" s="139">
        <v>11</v>
      </c>
      <c r="I343" s="140"/>
      <c r="J343" s="141">
        <f>ROUND(I343*H343,2)</f>
        <v>0</v>
      </c>
      <c r="K343" s="137" t="s">
        <v>121</v>
      </c>
      <c r="L343" s="34"/>
      <c r="M343" s="142" t="s">
        <v>3</v>
      </c>
      <c r="N343" s="143" t="s">
        <v>43</v>
      </c>
      <c r="O343" s="54"/>
      <c r="P343" s="144">
        <f>O343*H343</f>
        <v>0</v>
      </c>
      <c r="Q343" s="144">
        <v>0</v>
      </c>
      <c r="R343" s="144">
        <f>Q343*H343</f>
        <v>0</v>
      </c>
      <c r="S343" s="144">
        <v>0</v>
      </c>
      <c r="T343" s="14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46" t="s">
        <v>122</v>
      </c>
      <c r="AT343" s="146" t="s">
        <v>117</v>
      </c>
      <c r="AU343" s="146" t="s">
        <v>81</v>
      </c>
      <c r="AY343" s="18" t="s">
        <v>114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8" t="s">
        <v>77</v>
      </c>
      <c r="BK343" s="147">
        <f>ROUND(I343*H343,2)</f>
        <v>0</v>
      </c>
      <c r="BL343" s="18" t="s">
        <v>122</v>
      </c>
      <c r="BM343" s="146" t="s">
        <v>439</v>
      </c>
    </row>
    <row r="344" spans="1:65" s="2" customFormat="1" ht="11.25">
      <c r="A344" s="33"/>
      <c r="B344" s="34"/>
      <c r="C344" s="33"/>
      <c r="D344" s="148" t="s">
        <v>124</v>
      </c>
      <c r="E344" s="33"/>
      <c r="F344" s="149" t="s">
        <v>440</v>
      </c>
      <c r="G344" s="33"/>
      <c r="H344" s="33"/>
      <c r="I344" s="150"/>
      <c r="J344" s="33"/>
      <c r="K344" s="33"/>
      <c r="L344" s="34"/>
      <c r="M344" s="151"/>
      <c r="N344" s="152"/>
      <c r="O344" s="54"/>
      <c r="P344" s="54"/>
      <c r="Q344" s="54"/>
      <c r="R344" s="54"/>
      <c r="S344" s="54"/>
      <c r="T344" s="55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124</v>
      </c>
      <c r="AU344" s="18" t="s">
        <v>81</v>
      </c>
    </row>
    <row r="345" spans="1:65" s="13" customFormat="1" ht="11.25">
      <c r="B345" s="153"/>
      <c r="D345" s="154" t="s">
        <v>126</v>
      </c>
      <c r="E345" s="155" t="s">
        <v>3</v>
      </c>
      <c r="F345" s="156" t="s">
        <v>193</v>
      </c>
      <c r="H345" s="157">
        <v>11</v>
      </c>
      <c r="I345" s="158"/>
      <c r="L345" s="153"/>
      <c r="M345" s="159"/>
      <c r="N345" s="160"/>
      <c r="O345" s="160"/>
      <c r="P345" s="160"/>
      <c r="Q345" s="160"/>
      <c r="R345" s="160"/>
      <c r="S345" s="160"/>
      <c r="T345" s="161"/>
      <c r="AT345" s="155" t="s">
        <v>126</v>
      </c>
      <c r="AU345" s="155" t="s">
        <v>81</v>
      </c>
      <c r="AV345" s="13" t="s">
        <v>81</v>
      </c>
      <c r="AW345" s="13" t="s">
        <v>33</v>
      </c>
      <c r="AX345" s="13" t="s">
        <v>77</v>
      </c>
      <c r="AY345" s="155" t="s">
        <v>114</v>
      </c>
    </row>
    <row r="346" spans="1:65" s="2" customFormat="1" ht="21.75" customHeight="1">
      <c r="A346" s="33"/>
      <c r="B346" s="134"/>
      <c r="C346" s="135" t="s">
        <v>441</v>
      </c>
      <c r="D346" s="135" t="s">
        <v>117</v>
      </c>
      <c r="E346" s="136" t="s">
        <v>442</v>
      </c>
      <c r="F346" s="137" t="s">
        <v>443</v>
      </c>
      <c r="G346" s="138" t="s">
        <v>213</v>
      </c>
      <c r="H346" s="139">
        <v>3</v>
      </c>
      <c r="I346" s="140"/>
      <c r="J346" s="141">
        <f>ROUND(I346*H346,2)</f>
        <v>0</v>
      </c>
      <c r="K346" s="137" t="s">
        <v>121</v>
      </c>
      <c r="L346" s="34"/>
      <c r="M346" s="142" t="s">
        <v>3</v>
      </c>
      <c r="N346" s="143" t="s">
        <v>43</v>
      </c>
      <c r="O346" s="54"/>
      <c r="P346" s="144">
        <f>O346*H346</f>
        <v>0</v>
      </c>
      <c r="Q346" s="144">
        <v>0</v>
      </c>
      <c r="R346" s="144">
        <f>Q346*H346</f>
        <v>0</v>
      </c>
      <c r="S346" s="144">
        <v>0</v>
      </c>
      <c r="T346" s="145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46" t="s">
        <v>122</v>
      </c>
      <c r="AT346" s="146" t="s">
        <v>117</v>
      </c>
      <c r="AU346" s="146" t="s">
        <v>81</v>
      </c>
      <c r="AY346" s="18" t="s">
        <v>114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8" t="s">
        <v>77</v>
      </c>
      <c r="BK346" s="147">
        <f>ROUND(I346*H346,2)</f>
        <v>0</v>
      </c>
      <c r="BL346" s="18" t="s">
        <v>122</v>
      </c>
      <c r="BM346" s="146" t="s">
        <v>444</v>
      </c>
    </row>
    <row r="347" spans="1:65" s="2" customFormat="1" ht="11.25">
      <c r="A347" s="33"/>
      <c r="B347" s="34"/>
      <c r="C347" s="33"/>
      <c r="D347" s="148" t="s">
        <v>124</v>
      </c>
      <c r="E347" s="33"/>
      <c r="F347" s="149" t="s">
        <v>445</v>
      </c>
      <c r="G347" s="33"/>
      <c r="H347" s="33"/>
      <c r="I347" s="150"/>
      <c r="J347" s="33"/>
      <c r="K347" s="33"/>
      <c r="L347" s="34"/>
      <c r="M347" s="151"/>
      <c r="N347" s="152"/>
      <c r="O347" s="54"/>
      <c r="P347" s="54"/>
      <c r="Q347" s="54"/>
      <c r="R347" s="54"/>
      <c r="S347" s="54"/>
      <c r="T347" s="55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124</v>
      </c>
      <c r="AU347" s="18" t="s">
        <v>81</v>
      </c>
    </row>
    <row r="348" spans="1:65" s="13" customFormat="1" ht="11.25">
      <c r="B348" s="153"/>
      <c r="D348" s="154" t="s">
        <v>126</v>
      </c>
      <c r="E348" s="155" t="s">
        <v>3</v>
      </c>
      <c r="F348" s="156" t="s">
        <v>139</v>
      </c>
      <c r="H348" s="157">
        <v>3</v>
      </c>
      <c r="I348" s="158"/>
      <c r="L348" s="153"/>
      <c r="M348" s="159"/>
      <c r="N348" s="160"/>
      <c r="O348" s="160"/>
      <c r="P348" s="160"/>
      <c r="Q348" s="160"/>
      <c r="R348" s="160"/>
      <c r="S348" s="160"/>
      <c r="T348" s="161"/>
      <c r="AT348" s="155" t="s">
        <v>126</v>
      </c>
      <c r="AU348" s="155" t="s">
        <v>81</v>
      </c>
      <c r="AV348" s="13" t="s">
        <v>81</v>
      </c>
      <c r="AW348" s="13" t="s">
        <v>33</v>
      </c>
      <c r="AX348" s="13" t="s">
        <v>77</v>
      </c>
      <c r="AY348" s="155" t="s">
        <v>114</v>
      </c>
    </row>
    <row r="349" spans="1:65" s="2" customFormat="1" ht="16.5" customHeight="1">
      <c r="A349" s="33"/>
      <c r="B349" s="134"/>
      <c r="C349" s="135" t="s">
        <v>446</v>
      </c>
      <c r="D349" s="135" t="s">
        <v>117</v>
      </c>
      <c r="E349" s="136" t="s">
        <v>447</v>
      </c>
      <c r="F349" s="137" t="s">
        <v>448</v>
      </c>
      <c r="G349" s="138" t="s">
        <v>213</v>
      </c>
      <c r="H349" s="139">
        <v>6</v>
      </c>
      <c r="I349" s="140"/>
      <c r="J349" s="141">
        <f>ROUND(I349*H349,2)</f>
        <v>0</v>
      </c>
      <c r="K349" s="137" t="s">
        <v>121</v>
      </c>
      <c r="L349" s="34"/>
      <c r="M349" s="142" t="s">
        <v>3</v>
      </c>
      <c r="N349" s="143" t="s">
        <v>43</v>
      </c>
      <c r="O349" s="54"/>
      <c r="P349" s="144">
        <f>O349*H349</f>
        <v>0</v>
      </c>
      <c r="Q349" s="144">
        <v>1.2557000000000001E-4</v>
      </c>
      <c r="R349" s="144">
        <f>Q349*H349</f>
        <v>7.5342000000000009E-4</v>
      </c>
      <c r="S349" s="144">
        <v>0</v>
      </c>
      <c r="T349" s="14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46" t="s">
        <v>122</v>
      </c>
      <c r="AT349" s="146" t="s">
        <v>117</v>
      </c>
      <c r="AU349" s="146" t="s">
        <v>81</v>
      </c>
      <c r="AY349" s="18" t="s">
        <v>114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8" t="s">
        <v>77</v>
      </c>
      <c r="BK349" s="147">
        <f>ROUND(I349*H349,2)</f>
        <v>0</v>
      </c>
      <c r="BL349" s="18" t="s">
        <v>122</v>
      </c>
      <c r="BM349" s="146" t="s">
        <v>449</v>
      </c>
    </row>
    <row r="350" spans="1:65" s="2" customFormat="1" ht="11.25">
      <c r="A350" s="33"/>
      <c r="B350" s="34"/>
      <c r="C350" s="33"/>
      <c r="D350" s="148" t="s">
        <v>124</v>
      </c>
      <c r="E350" s="33"/>
      <c r="F350" s="149" t="s">
        <v>450</v>
      </c>
      <c r="G350" s="33"/>
      <c r="H350" s="33"/>
      <c r="I350" s="150"/>
      <c r="J350" s="33"/>
      <c r="K350" s="33"/>
      <c r="L350" s="34"/>
      <c r="M350" s="151"/>
      <c r="N350" s="152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124</v>
      </c>
      <c r="AU350" s="18" t="s">
        <v>81</v>
      </c>
    </row>
    <row r="351" spans="1:65" s="13" customFormat="1" ht="11.25">
      <c r="B351" s="153"/>
      <c r="D351" s="154" t="s">
        <v>126</v>
      </c>
      <c r="E351" s="155" t="s">
        <v>3</v>
      </c>
      <c r="F351" s="156" t="s">
        <v>451</v>
      </c>
      <c r="H351" s="157">
        <v>6</v>
      </c>
      <c r="I351" s="158"/>
      <c r="L351" s="153"/>
      <c r="M351" s="159"/>
      <c r="N351" s="160"/>
      <c r="O351" s="160"/>
      <c r="P351" s="160"/>
      <c r="Q351" s="160"/>
      <c r="R351" s="160"/>
      <c r="S351" s="160"/>
      <c r="T351" s="161"/>
      <c r="AT351" s="155" t="s">
        <v>126</v>
      </c>
      <c r="AU351" s="155" t="s">
        <v>81</v>
      </c>
      <c r="AV351" s="13" t="s">
        <v>81</v>
      </c>
      <c r="AW351" s="13" t="s">
        <v>33</v>
      </c>
      <c r="AX351" s="13" t="s">
        <v>77</v>
      </c>
      <c r="AY351" s="155" t="s">
        <v>114</v>
      </c>
    </row>
    <row r="352" spans="1:65" s="2" customFormat="1" ht="16.5" customHeight="1">
      <c r="A352" s="33"/>
      <c r="B352" s="134"/>
      <c r="C352" s="135" t="s">
        <v>452</v>
      </c>
      <c r="D352" s="135" t="s">
        <v>117</v>
      </c>
      <c r="E352" s="136" t="s">
        <v>453</v>
      </c>
      <c r="F352" s="137" t="s">
        <v>454</v>
      </c>
      <c r="G352" s="138" t="s">
        <v>455</v>
      </c>
      <c r="H352" s="139">
        <v>1</v>
      </c>
      <c r="I352" s="140"/>
      <c r="J352" s="141">
        <f>ROUND(I352*H352,2)</f>
        <v>0</v>
      </c>
      <c r="K352" s="137" t="s">
        <v>121</v>
      </c>
      <c r="L352" s="34"/>
      <c r="M352" s="142" t="s">
        <v>3</v>
      </c>
      <c r="N352" s="143" t="s">
        <v>43</v>
      </c>
      <c r="O352" s="54"/>
      <c r="P352" s="144">
        <f>O352*H352</f>
        <v>0</v>
      </c>
      <c r="Q352" s="144">
        <v>2.5114000000000001E-4</v>
      </c>
      <c r="R352" s="144">
        <f>Q352*H352</f>
        <v>2.5114000000000001E-4</v>
      </c>
      <c r="S352" s="144">
        <v>0</v>
      </c>
      <c r="T352" s="14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46" t="s">
        <v>122</v>
      </c>
      <c r="AT352" s="146" t="s">
        <v>117</v>
      </c>
      <c r="AU352" s="146" t="s">
        <v>81</v>
      </c>
      <c r="AY352" s="18" t="s">
        <v>114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8" t="s">
        <v>77</v>
      </c>
      <c r="BK352" s="147">
        <f>ROUND(I352*H352,2)</f>
        <v>0</v>
      </c>
      <c r="BL352" s="18" t="s">
        <v>122</v>
      </c>
      <c r="BM352" s="146" t="s">
        <v>456</v>
      </c>
    </row>
    <row r="353" spans="1:65" s="2" customFormat="1" ht="11.25">
      <c r="A353" s="33"/>
      <c r="B353" s="34"/>
      <c r="C353" s="33"/>
      <c r="D353" s="148" t="s">
        <v>124</v>
      </c>
      <c r="E353" s="33"/>
      <c r="F353" s="149" t="s">
        <v>457</v>
      </c>
      <c r="G353" s="33"/>
      <c r="H353" s="33"/>
      <c r="I353" s="150"/>
      <c r="J353" s="33"/>
      <c r="K353" s="33"/>
      <c r="L353" s="34"/>
      <c r="M353" s="151"/>
      <c r="N353" s="152"/>
      <c r="O353" s="54"/>
      <c r="P353" s="54"/>
      <c r="Q353" s="54"/>
      <c r="R353" s="54"/>
      <c r="S353" s="54"/>
      <c r="T353" s="55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124</v>
      </c>
      <c r="AU353" s="18" t="s">
        <v>81</v>
      </c>
    </row>
    <row r="354" spans="1:65" s="13" customFormat="1" ht="11.25">
      <c r="B354" s="153"/>
      <c r="D354" s="154" t="s">
        <v>126</v>
      </c>
      <c r="E354" s="155" t="s">
        <v>3</v>
      </c>
      <c r="F354" s="156" t="s">
        <v>77</v>
      </c>
      <c r="H354" s="157">
        <v>1</v>
      </c>
      <c r="I354" s="158"/>
      <c r="L354" s="153"/>
      <c r="M354" s="159"/>
      <c r="N354" s="160"/>
      <c r="O354" s="160"/>
      <c r="P354" s="160"/>
      <c r="Q354" s="160"/>
      <c r="R354" s="160"/>
      <c r="S354" s="160"/>
      <c r="T354" s="161"/>
      <c r="AT354" s="155" t="s">
        <v>126</v>
      </c>
      <c r="AU354" s="155" t="s">
        <v>81</v>
      </c>
      <c r="AV354" s="13" t="s">
        <v>81</v>
      </c>
      <c r="AW354" s="13" t="s">
        <v>33</v>
      </c>
      <c r="AX354" s="13" t="s">
        <v>77</v>
      </c>
      <c r="AY354" s="155" t="s">
        <v>114</v>
      </c>
    </row>
    <row r="355" spans="1:65" s="2" customFormat="1" ht="16.5" customHeight="1">
      <c r="A355" s="33"/>
      <c r="B355" s="134"/>
      <c r="C355" s="135" t="s">
        <v>458</v>
      </c>
      <c r="D355" s="135" t="s">
        <v>117</v>
      </c>
      <c r="E355" s="136" t="s">
        <v>459</v>
      </c>
      <c r="F355" s="137" t="s">
        <v>460</v>
      </c>
      <c r="G355" s="138" t="s">
        <v>213</v>
      </c>
      <c r="H355" s="139">
        <v>1</v>
      </c>
      <c r="I355" s="140"/>
      <c r="J355" s="141">
        <f>ROUND(I355*H355,2)</f>
        <v>0</v>
      </c>
      <c r="K355" s="137" t="s">
        <v>121</v>
      </c>
      <c r="L355" s="34"/>
      <c r="M355" s="142" t="s">
        <v>3</v>
      </c>
      <c r="N355" s="143" t="s">
        <v>43</v>
      </c>
      <c r="O355" s="54"/>
      <c r="P355" s="144">
        <f>O355*H355</f>
        <v>0</v>
      </c>
      <c r="Q355" s="144">
        <v>2.1000000000000001E-4</v>
      </c>
      <c r="R355" s="144">
        <f>Q355*H355</f>
        <v>2.1000000000000001E-4</v>
      </c>
      <c r="S355" s="144">
        <v>0</v>
      </c>
      <c r="T355" s="14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46" t="s">
        <v>122</v>
      </c>
      <c r="AT355" s="146" t="s">
        <v>117</v>
      </c>
      <c r="AU355" s="146" t="s">
        <v>81</v>
      </c>
      <c r="AY355" s="18" t="s">
        <v>114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8" t="s">
        <v>77</v>
      </c>
      <c r="BK355" s="147">
        <f>ROUND(I355*H355,2)</f>
        <v>0</v>
      </c>
      <c r="BL355" s="18" t="s">
        <v>122</v>
      </c>
      <c r="BM355" s="146" t="s">
        <v>461</v>
      </c>
    </row>
    <row r="356" spans="1:65" s="2" customFormat="1" ht="11.25">
      <c r="A356" s="33"/>
      <c r="B356" s="34"/>
      <c r="C356" s="33"/>
      <c r="D356" s="148" t="s">
        <v>124</v>
      </c>
      <c r="E356" s="33"/>
      <c r="F356" s="149" t="s">
        <v>462</v>
      </c>
      <c r="G356" s="33"/>
      <c r="H356" s="33"/>
      <c r="I356" s="150"/>
      <c r="J356" s="33"/>
      <c r="K356" s="33"/>
      <c r="L356" s="34"/>
      <c r="M356" s="151"/>
      <c r="N356" s="152"/>
      <c r="O356" s="54"/>
      <c r="P356" s="54"/>
      <c r="Q356" s="54"/>
      <c r="R356" s="54"/>
      <c r="S356" s="54"/>
      <c r="T356" s="55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124</v>
      </c>
      <c r="AU356" s="18" t="s">
        <v>81</v>
      </c>
    </row>
    <row r="357" spans="1:65" s="13" customFormat="1" ht="11.25">
      <c r="B357" s="153"/>
      <c r="D357" s="154" t="s">
        <v>126</v>
      </c>
      <c r="E357" s="155" t="s">
        <v>3</v>
      </c>
      <c r="F357" s="156" t="s">
        <v>77</v>
      </c>
      <c r="H357" s="157">
        <v>1</v>
      </c>
      <c r="I357" s="158"/>
      <c r="L357" s="153"/>
      <c r="M357" s="159"/>
      <c r="N357" s="160"/>
      <c r="O357" s="160"/>
      <c r="P357" s="160"/>
      <c r="Q357" s="160"/>
      <c r="R357" s="160"/>
      <c r="S357" s="160"/>
      <c r="T357" s="161"/>
      <c r="AT357" s="155" t="s">
        <v>126</v>
      </c>
      <c r="AU357" s="155" t="s">
        <v>81</v>
      </c>
      <c r="AV357" s="13" t="s">
        <v>81</v>
      </c>
      <c r="AW357" s="13" t="s">
        <v>33</v>
      </c>
      <c r="AX357" s="13" t="s">
        <v>77</v>
      </c>
      <c r="AY357" s="155" t="s">
        <v>114</v>
      </c>
    </row>
    <row r="358" spans="1:65" s="2" customFormat="1" ht="16.5" customHeight="1">
      <c r="A358" s="33"/>
      <c r="B358" s="134"/>
      <c r="C358" s="135" t="s">
        <v>463</v>
      </c>
      <c r="D358" s="135" t="s">
        <v>117</v>
      </c>
      <c r="E358" s="136" t="s">
        <v>464</v>
      </c>
      <c r="F358" s="137" t="s">
        <v>465</v>
      </c>
      <c r="G358" s="138" t="s">
        <v>213</v>
      </c>
      <c r="H358" s="139">
        <v>2</v>
      </c>
      <c r="I358" s="140"/>
      <c r="J358" s="141">
        <f>ROUND(I358*H358,2)</f>
        <v>0</v>
      </c>
      <c r="K358" s="137" t="s">
        <v>121</v>
      </c>
      <c r="L358" s="34"/>
      <c r="M358" s="142" t="s">
        <v>3</v>
      </c>
      <c r="N358" s="143" t="s">
        <v>43</v>
      </c>
      <c r="O358" s="54"/>
      <c r="P358" s="144">
        <f>O358*H358</f>
        <v>0</v>
      </c>
      <c r="Q358" s="144">
        <v>4.9956999999999996E-4</v>
      </c>
      <c r="R358" s="144">
        <f>Q358*H358</f>
        <v>9.9913999999999992E-4</v>
      </c>
      <c r="S358" s="144">
        <v>0</v>
      </c>
      <c r="T358" s="145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46" t="s">
        <v>122</v>
      </c>
      <c r="AT358" s="146" t="s">
        <v>117</v>
      </c>
      <c r="AU358" s="146" t="s">
        <v>81</v>
      </c>
      <c r="AY358" s="18" t="s">
        <v>114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8" t="s">
        <v>77</v>
      </c>
      <c r="BK358" s="147">
        <f>ROUND(I358*H358,2)</f>
        <v>0</v>
      </c>
      <c r="BL358" s="18" t="s">
        <v>122</v>
      </c>
      <c r="BM358" s="146" t="s">
        <v>466</v>
      </c>
    </row>
    <row r="359" spans="1:65" s="2" customFormat="1" ht="11.25">
      <c r="A359" s="33"/>
      <c r="B359" s="34"/>
      <c r="C359" s="33"/>
      <c r="D359" s="148" t="s">
        <v>124</v>
      </c>
      <c r="E359" s="33"/>
      <c r="F359" s="149" t="s">
        <v>467</v>
      </c>
      <c r="G359" s="33"/>
      <c r="H359" s="33"/>
      <c r="I359" s="150"/>
      <c r="J359" s="33"/>
      <c r="K359" s="33"/>
      <c r="L359" s="34"/>
      <c r="M359" s="151"/>
      <c r="N359" s="152"/>
      <c r="O359" s="54"/>
      <c r="P359" s="54"/>
      <c r="Q359" s="54"/>
      <c r="R359" s="54"/>
      <c r="S359" s="54"/>
      <c r="T359" s="55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8" t="s">
        <v>124</v>
      </c>
      <c r="AU359" s="18" t="s">
        <v>81</v>
      </c>
    </row>
    <row r="360" spans="1:65" s="13" customFormat="1" ht="11.25">
      <c r="B360" s="153"/>
      <c r="D360" s="154" t="s">
        <v>126</v>
      </c>
      <c r="E360" s="155" t="s">
        <v>3</v>
      </c>
      <c r="F360" s="156" t="s">
        <v>81</v>
      </c>
      <c r="H360" s="157">
        <v>2</v>
      </c>
      <c r="I360" s="158"/>
      <c r="L360" s="153"/>
      <c r="M360" s="159"/>
      <c r="N360" s="160"/>
      <c r="O360" s="160"/>
      <c r="P360" s="160"/>
      <c r="Q360" s="160"/>
      <c r="R360" s="160"/>
      <c r="S360" s="160"/>
      <c r="T360" s="161"/>
      <c r="AT360" s="155" t="s">
        <v>126</v>
      </c>
      <c r="AU360" s="155" t="s">
        <v>81</v>
      </c>
      <c r="AV360" s="13" t="s">
        <v>81</v>
      </c>
      <c r="AW360" s="13" t="s">
        <v>33</v>
      </c>
      <c r="AX360" s="13" t="s">
        <v>77</v>
      </c>
      <c r="AY360" s="155" t="s">
        <v>114</v>
      </c>
    </row>
    <row r="361" spans="1:65" s="2" customFormat="1" ht="24.2" customHeight="1">
      <c r="A361" s="33"/>
      <c r="B361" s="134"/>
      <c r="C361" s="135" t="s">
        <v>468</v>
      </c>
      <c r="D361" s="135" t="s">
        <v>117</v>
      </c>
      <c r="E361" s="136" t="s">
        <v>469</v>
      </c>
      <c r="F361" s="137" t="s">
        <v>470</v>
      </c>
      <c r="G361" s="138" t="s">
        <v>120</v>
      </c>
      <c r="H361" s="139">
        <v>87</v>
      </c>
      <c r="I361" s="140"/>
      <c r="J361" s="141">
        <f>ROUND(I361*H361,2)</f>
        <v>0</v>
      </c>
      <c r="K361" s="137" t="s">
        <v>121</v>
      </c>
      <c r="L361" s="34"/>
      <c r="M361" s="142" t="s">
        <v>3</v>
      </c>
      <c r="N361" s="143" t="s">
        <v>43</v>
      </c>
      <c r="O361" s="54"/>
      <c r="P361" s="144">
        <f>O361*H361</f>
        <v>0</v>
      </c>
      <c r="Q361" s="144">
        <v>1.8972349999999999E-4</v>
      </c>
      <c r="R361" s="144">
        <f>Q361*H361</f>
        <v>1.6505944499999998E-2</v>
      </c>
      <c r="S361" s="144">
        <v>0</v>
      </c>
      <c r="T361" s="145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6" t="s">
        <v>122</v>
      </c>
      <c r="AT361" s="146" t="s">
        <v>117</v>
      </c>
      <c r="AU361" s="146" t="s">
        <v>81</v>
      </c>
      <c r="AY361" s="18" t="s">
        <v>114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8" t="s">
        <v>77</v>
      </c>
      <c r="BK361" s="147">
        <f>ROUND(I361*H361,2)</f>
        <v>0</v>
      </c>
      <c r="BL361" s="18" t="s">
        <v>122</v>
      </c>
      <c r="BM361" s="146" t="s">
        <v>471</v>
      </c>
    </row>
    <row r="362" spans="1:65" s="2" customFormat="1" ht="11.25">
      <c r="A362" s="33"/>
      <c r="B362" s="34"/>
      <c r="C362" s="33"/>
      <c r="D362" s="148" t="s">
        <v>124</v>
      </c>
      <c r="E362" s="33"/>
      <c r="F362" s="149" t="s">
        <v>472</v>
      </c>
      <c r="G362" s="33"/>
      <c r="H362" s="33"/>
      <c r="I362" s="150"/>
      <c r="J362" s="33"/>
      <c r="K362" s="33"/>
      <c r="L362" s="34"/>
      <c r="M362" s="151"/>
      <c r="N362" s="152"/>
      <c r="O362" s="54"/>
      <c r="P362" s="54"/>
      <c r="Q362" s="54"/>
      <c r="R362" s="54"/>
      <c r="S362" s="54"/>
      <c r="T362" s="55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124</v>
      </c>
      <c r="AU362" s="18" t="s">
        <v>81</v>
      </c>
    </row>
    <row r="363" spans="1:65" s="14" customFormat="1" ht="11.25">
      <c r="B363" s="172"/>
      <c r="D363" s="154" t="s">
        <v>126</v>
      </c>
      <c r="E363" s="173" t="s">
        <v>3</v>
      </c>
      <c r="F363" s="174" t="s">
        <v>473</v>
      </c>
      <c r="H363" s="173" t="s">
        <v>3</v>
      </c>
      <c r="I363" s="175"/>
      <c r="L363" s="172"/>
      <c r="M363" s="176"/>
      <c r="N363" s="177"/>
      <c r="O363" s="177"/>
      <c r="P363" s="177"/>
      <c r="Q363" s="177"/>
      <c r="R363" s="177"/>
      <c r="S363" s="177"/>
      <c r="T363" s="178"/>
      <c r="AT363" s="173" t="s">
        <v>126</v>
      </c>
      <c r="AU363" s="173" t="s">
        <v>81</v>
      </c>
      <c r="AV363" s="14" t="s">
        <v>77</v>
      </c>
      <c r="AW363" s="14" t="s">
        <v>33</v>
      </c>
      <c r="AX363" s="14" t="s">
        <v>72</v>
      </c>
      <c r="AY363" s="173" t="s">
        <v>114</v>
      </c>
    </row>
    <row r="364" spans="1:65" s="13" customFormat="1" ht="11.25">
      <c r="B364" s="153"/>
      <c r="D364" s="154" t="s">
        <v>126</v>
      </c>
      <c r="E364" s="155" t="s">
        <v>3</v>
      </c>
      <c r="F364" s="156" t="s">
        <v>474</v>
      </c>
      <c r="H364" s="157">
        <v>87</v>
      </c>
      <c r="I364" s="158"/>
      <c r="L364" s="153"/>
      <c r="M364" s="159"/>
      <c r="N364" s="160"/>
      <c r="O364" s="160"/>
      <c r="P364" s="160"/>
      <c r="Q364" s="160"/>
      <c r="R364" s="160"/>
      <c r="S364" s="160"/>
      <c r="T364" s="161"/>
      <c r="AT364" s="155" t="s">
        <v>126</v>
      </c>
      <c r="AU364" s="155" t="s">
        <v>81</v>
      </c>
      <c r="AV364" s="13" t="s">
        <v>81</v>
      </c>
      <c r="AW364" s="13" t="s">
        <v>33</v>
      </c>
      <c r="AX364" s="13" t="s">
        <v>77</v>
      </c>
      <c r="AY364" s="155" t="s">
        <v>114</v>
      </c>
    </row>
    <row r="365" spans="1:65" s="2" customFormat="1" ht="21.75" customHeight="1">
      <c r="A365" s="33"/>
      <c r="B365" s="134"/>
      <c r="C365" s="135" t="s">
        <v>475</v>
      </c>
      <c r="D365" s="135" t="s">
        <v>117</v>
      </c>
      <c r="E365" s="136" t="s">
        <v>476</v>
      </c>
      <c r="F365" s="137" t="s">
        <v>477</v>
      </c>
      <c r="G365" s="138" t="s">
        <v>120</v>
      </c>
      <c r="H365" s="139">
        <v>87</v>
      </c>
      <c r="I365" s="140"/>
      <c r="J365" s="141">
        <f>ROUND(I365*H365,2)</f>
        <v>0</v>
      </c>
      <c r="K365" s="137" t="s">
        <v>121</v>
      </c>
      <c r="L365" s="34"/>
      <c r="M365" s="142" t="s">
        <v>3</v>
      </c>
      <c r="N365" s="143" t="s">
        <v>43</v>
      </c>
      <c r="O365" s="54"/>
      <c r="P365" s="144">
        <f>O365*H365</f>
        <v>0</v>
      </c>
      <c r="Q365" s="144">
        <v>1.0000000000000001E-5</v>
      </c>
      <c r="R365" s="144">
        <f>Q365*H365</f>
        <v>8.7000000000000011E-4</v>
      </c>
      <c r="S365" s="144">
        <v>0</v>
      </c>
      <c r="T365" s="145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46" t="s">
        <v>122</v>
      </c>
      <c r="AT365" s="146" t="s">
        <v>117</v>
      </c>
      <c r="AU365" s="146" t="s">
        <v>81</v>
      </c>
      <c r="AY365" s="18" t="s">
        <v>114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8" t="s">
        <v>77</v>
      </c>
      <c r="BK365" s="147">
        <f>ROUND(I365*H365,2)</f>
        <v>0</v>
      </c>
      <c r="BL365" s="18" t="s">
        <v>122</v>
      </c>
      <c r="BM365" s="146" t="s">
        <v>478</v>
      </c>
    </row>
    <row r="366" spans="1:65" s="2" customFormat="1" ht="11.25">
      <c r="A366" s="33"/>
      <c r="B366" s="34"/>
      <c r="C366" s="33"/>
      <c r="D366" s="148" t="s">
        <v>124</v>
      </c>
      <c r="E366" s="33"/>
      <c r="F366" s="149" t="s">
        <v>479</v>
      </c>
      <c r="G366" s="33"/>
      <c r="H366" s="33"/>
      <c r="I366" s="150"/>
      <c r="J366" s="33"/>
      <c r="K366" s="33"/>
      <c r="L366" s="34"/>
      <c r="M366" s="151"/>
      <c r="N366" s="152"/>
      <c r="O366" s="54"/>
      <c r="P366" s="54"/>
      <c r="Q366" s="54"/>
      <c r="R366" s="54"/>
      <c r="S366" s="54"/>
      <c r="T366" s="55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8" t="s">
        <v>124</v>
      </c>
      <c r="AU366" s="18" t="s">
        <v>81</v>
      </c>
    </row>
    <row r="367" spans="1:65" s="14" customFormat="1" ht="11.25">
      <c r="B367" s="172"/>
      <c r="D367" s="154" t="s">
        <v>126</v>
      </c>
      <c r="E367" s="173" t="s">
        <v>3</v>
      </c>
      <c r="F367" s="174" t="s">
        <v>480</v>
      </c>
      <c r="H367" s="173" t="s">
        <v>3</v>
      </c>
      <c r="I367" s="175"/>
      <c r="L367" s="172"/>
      <c r="M367" s="176"/>
      <c r="N367" s="177"/>
      <c r="O367" s="177"/>
      <c r="P367" s="177"/>
      <c r="Q367" s="177"/>
      <c r="R367" s="177"/>
      <c r="S367" s="177"/>
      <c r="T367" s="178"/>
      <c r="AT367" s="173" t="s">
        <v>126</v>
      </c>
      <c r="AU367" s="173" t="s">
        <v>81</v>
      </c>
      <c r="AV367" s="14" t="s">
        <v>77</v>
      </c>
      <c r="AW367" s="14" t="s">
        <v>33</v>
      </c>
      <c r="AX367" s="14" t="s">
        <v>72</v>
      </c>
      <c r="AY367" s="173" t="s">
        <v>114</v>
      </c>
    </row>
    <row r="368" spans="1:65" s="13" customFormat="1" ht="11.25">
      <c r="B368" s="153"/>
      <c r="D368" s="154" t="s">
        <v>126</v>
      </c>
      <c r="E368" s="155" t="s">
        <v>3</v>
      </c>
      <c r="F368" s="156" t="s">
        <v>481</v>
      </c>
      <c r="H368" s="157">
        <v>87</v>
      </c>
      <c r="I368" s="158"/>
      <c r="L368" s="153"/>
      <c r="M368" s="159"/>
      <c r="N368" s="160"/>
      <c r="O368" s="160"/>
      <c r="P368" s="160"/>
      <c r="Q368" s="160"/>
      <c r="R368" s="160"/>
      <c r="S368" s="160"/>
      <c r="T368" s="161"/>
      <c r="AT368" s="155" t="s">
        <v>126</v>
      </c>
      <c r="AU368" s="155" t="s">
        <v>81</v>
      </c>
      <c r="AV368" s="13" t="s">
        <v>81</v>
      </c>
      <c r="AW368" s="13" t="s">
        <v>33</v>
      </c>
      <c r="AX368" s="13" t="s">
        <v>77</v>
      </c>
      <c r="AY368" s="155" t="s">
        <v>114</v>
      </c>
    </row>
    <row r="369" spans="1:65" s="2" customFormat="1" ht="24.2" customHeight="1">
      <c r="A369" s="33"/>
      <c r="B369" s="134"/>
      <c r="C369" s="135" t="s">
        <v>482</v>
      </c>
      <c r="D369" s="135" t="s">
        <v>117</v>
      </c>
      <c r="E369" s="136" t="s">
        <v>483</v>
      </c>
      <c r="F369" s="137" t="s">
        <v>484</v>
      </c>
      <c r="G369" s="138" t="s">
        <v>190</v>
      </c>
      <c r="H369" s="139">
        <v>0.01</v>
      </c>
      <c r="I369" s="140"/>
      <c r="J369" s="141">
        <f>ROUND(I369*H369,2)</f>
        <v>0</v>
      </c>
      <c r="K369" s="137" t="s">
        <v>121</v>
      </c>
      <c r="L369" s="34"/>
      <c r="M369" s="142" t="s">
        <v>3</v>
      </c>
      <c r="N369" s="143" t="s">
        <v>43</v>
      </c>
      <c r="O369" s="54"/>
      <c r="P369" s="144">
        <f>O369*H369</f>
        <v>0</v>
      </c>
      <c r="Q369" s="144">
        <v>0</v>
      </c>
      <c r="R369" s="144">
        <f>Q369*H369</f>
        <v>0</v>
      </c>
      <c r="S369" s="144">
        <v>0</v>
      </c>
      <c r="T369" s="14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46" t="s">
        <v>122</v>
      </c>
      <c r="AT369" s="146" t="s">
        <v>117</v>
      </c>
      <c r="AU369" s="146" t="s">
        <v>81</v>
      </c>
      <c r="AY369" s="18" t="s">
        <v>114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8" t="s">
        <v>77</v>
      </c>
      <c r="BK369" s="147">
        <f>ROUND(I369*H369,2)</f>
        <v>0</v>
      </c>
      <c r="BL369" s="18" t="s">
        <v>122</v>
      </c>
      <c r="BM369" s="146" t="s">
        <v>485</v>
      </c>
    </row>
    <row r="370" spans="1:65" s="2" customFormat="1" ht="11.25">
      <c r="A370" s="33"/>
      <c r="B370" s="34"/>
      <c r="C370" s="33"/>
      <c r="D370" s="148" t="s">
        <v>124</v>
      </c>
      <c r="E370" s="33"/>
      <c r="F370" s="149" t="s">
        <v>486</v>
      </c>
      <c r="G370" s="33"/>
      <c r="H370" s="33"/>
      <c r="I370" s="150"/>
      <c r="J370" s="33"/>
      <c r="K370" s="33"/>
      <c r="L370" s="34"/>
      <c r="M370" s="151"/>
      <c r="N370" s="152"/>
      <c r="O370" s="54"/>
      <c r="P370" s="54"/>
      <c r="Q370" s="54"/>
      <c r="R370" s="54"/>
      <c r="S370" s="54"/>
      <c r="T370" s="55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124</v>
      </c>
      <c r="AU370" s="18" t="s">
        <v>81</v>
      </c>
    </row>
    <row r="371" spans="1:65" s="13" customFormat="1" ht="11.25">
      <c r="B371" s="153"/>
      <c r="D371" s="154" t="s">
        <v>126</v>
      </c>
      <c r="E371" s="155" t="s">
        <v>3</v>
      </c>
      <c r="F371" s="156" t="s">
        <v>7</v>
      </c>
      <c r="H371" s="157">
        <v>0.01</v>
      </c>
      <c r="I371" s="158"/>
      <c r="L371" s="153"/>
      <c r="M371" s="159"/>
      <c r="N371" s="160"/>
      <c r="O371" s="160"/>
      <c r="P371" s="160"/>
      <c r="Q371" s="160"/>
      <c r="R371" s="160"/>
      <c r="S371" s="160"/>
      <c r="T371" s="161"/>
      <c r="AT371" s="155" t="s">
        <v>126</v>
      </c>
      <c r="AU371" s="155" t="s">
        <v>81</v>
      </c>
      <c r="AV371" s="13" t="s">
        <v>81</v>
      </c>
      <c r="AW371" s="13" t="s">
        <v>33</v>
      </c>
      <c r="AX371" s="13" t="s">
        <v>77</v>
      </c>
      <c r="AY371" s="155" t="s">
        <v>114</v>
      </c>
    </row>
    <row r="372" spans="1:65" s="2" customFormat="1" ht="24.2" customHeight="1">
      <c r="A372" s="33"/>
      <c r="B372" s="134"/>
      <c r="C372" s="135" t="s">
        <v>487</v>
      </c>
      <c r="D372" s="135" t="s">
        <v>117</v>
      </c>
      <c r="E372" s="136" t="s">
        <v>488</v>
      </c>
      <c r="F372" s="137" t="s">
        <v>489</v>
      </c>
      <c r="G372" s="138" t="s">
        <v>190</v>
      </c>
      <c r="H372" s="139">
        <v>0.19500000000000001</v>
      </c>
      <c r="I372" s="140"/>
      <c r="J372" s="141">
        <f>ROUND(I372*H372,2)</f>
        <v>0</v>
      </c>
      <c r="K372" s="137" t="s">
        <v>121</v>
      </c>
      <c r="L372" s="34"/>
      <c r="M372" s="142" t="s">
        <v>3</v>
      </c>
      <c r="N372" s="143" t="s">
        <v>43</v>
      </c>
      <c r="O372" s="54"/>
      <c r="P372" s="144">
        <f>O372*H372</f>
        <v>0</v>
      </c>
      <c r="Q372" s="144">
        <v>0</v>
      </c>
      <c r="R372" s="144">
        <f>Q372*H372</f>
        <v>0</v>
      </c>
      <c r="S372" s="144">
        <v>0</v>
      </c>
      <c r="T372" s="145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46" t="s">
        <v>122</v>
      </c>
      <c r="AT372" s="146" t="s">
        <v>117</v>
      </c>
      <c r="AU372" s="146" t="s">
        <v>81</v>
      </c>
      <c r="AY372" s="18" t="s">
        <v>114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8" t="s">
        <v>77</v>
      </c>
      <c r="BK372" s="147">
        <f>ROUND(I372*H372,2)</f>
        <v>0</v>
      </c>
      <c r="BL372" s="18" t="s">
        <v>122</v>
      </c>
      <c r="BM372" s="146" t="s">
        <v>490</v>
      </c>
    </row>
    <row r="373" spans="1:65" s="2" customFormat="1" ht="11.25">
      <c r="A373" s="33"/>
      <c r="B373" s="34"/>
      <c r="C373" s="33"/>
      <c r="D373" s="148" t="s">
        <v>124</v>
      </c>
      <c r="E373" s="33"/>
      <c r="F373" s="149" t="s">
        <v>491</v>
      </c>
      <c r="G373" s="33"/>
      <c r="H373" s="33"/>
      <c r="I373" s="150"/>
      <c r="J373" s="33"/>
      <c r="K373" s="33"/>
      <c r="L373" s="34"/>
      <c r="M373" s="151"/>
      <c r="N373" s="152"/>
      <c r="O373" s="54"/>
      <c r="P373" s="54"/>
      <c r="Q373" s="54"/>
      <c r="R373" s="54"/>
      <c r="S373" s="54"/>
      <c r="T373" s="55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8" t="s">
        <v>124</v>
      </c>
      <c r="AU373" s="18" t="s">
        <v>81</v>
      </c>
    </row>
    <row r="374" spans="1:65" s="2" customFormat="1" ht="24.2" customHeight="1">
      <c r="A374" s="33"/>
      <c r="B374" s="134"/>
      <c r="C374" s="135" t="s">
        <v>492</v>
      </c>
      <c r="D374" s="135" t="s">
        <v>117</v>
      </c>
      <c r="E374" s="136" t="s">
        <v>493</v>
      </c>
      <c r="F374" s="137" t="s">
        <v>494</v>
      </c>
      <c r="G374" s="138" t="s">
        <v>190</v>
      </c>
      <c r="H374" s="139">
        <v>0.19500000000000001</v>
      </c>
      <c r="I374" s="140"/>
      <c r="J374" s="141">
        <f>ROUND(I374*H374,2)</f>
        <v>0</v>
      </c>
      <c r="K374" s="137" t="s">
        <v>121</v>
      </c>
      <c r="L374" s="34"/>
      <c r="M374" s="142" t="s">
        <v>3</v>
      </c>
      <c r="N374" s="143" t="s">
        <v>43</v>
      </c>
      <c r="O374" s="54"/>
      <c r="P374" s="144">
        <f>O374*H374</f>
        <v>0</v>
      </c>
      <c r="Q374" s="144">
        <v>0</v>
      </c>
      <c r="R374" s="144">
        <f>Q374*H374</f>
        <v>0</v>
      </c>
      <c r="S374" s="144">
        <v>0</v>
      </c>
      <c r="T374" s="145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46" t="s">
        <v>122</v>
      </c>
      <c r="AT374" s="146" t="s">
        <v>117</v>
      </c>
      <c r="AU374" s="146" t="s">
        <v>81</v>
      </c>
      <c r="AY374" s="18" t="s">
        <v>114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8" t="s">
        <v>77</v>
      </c>
      <c r="BK374" s="147">
        <f>ROUND(I374*H374,2)</f>
        <v>0</v>
      </c>
      <c r="BL374" s="18" t="s">
        <v>122</v>
      </c>
      <c r="BM374" s="146" t="s">
        <v>495</v>
      </c>
    </row>
    <row r="375" spans="1:65" s="2" customFormat="1" ht="11.25">
      <c r="A375" s="33"/>
      <c r="B375" s="34"/>
      <c r="C375" s="33"/>
      <c r="D375" s="148" t="s">
        <v>124</v>
      </c>
      <c r="E375" s="33"/>
      <c r="F375" s="149" t="s">
        <v>496</v>
      </c>
      <c r="G375" s="33"/>
      <c r="H375" s="33"/>
      <c r="I375" s="150"/>
      <c r="J375" s="33"/>
      <c r="K375" s="33"/>
      <c r="L375" s="34"/>
      <c r="M375" s="151"/>
      <c r="N375" s="152"/>
      <c r="O375" s="54"/>
      <c r="P375" s="54"/>
      <c r="Q375" s="54"/>
      <c r="R375" s="54"/>
      <c r="S375" s="54"/>
      <c r="T375" s="55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8" t="s">
        <v>124</v>
      </c>
      <c r="AU375" s="18" t="s">
        <v>81</v>
      </c>
    </row>
    <row r="376" spans="1:65" s="12" customFormat="1" ht="22.9" customHeight="1">
      <c r="B376" s="121"/>
      <c r="D376" s="122" t="s">
        <v>71</v>
      </c>
      <c r="E376" s="132" t="s">
        <v>497</v>
      </c>
      <c r="F376" s="132" t="s">
        <v>498</v>
      </c>
      <c r="I376" s="124"/>
      <c r="J376" s="133">
        <f>BK376</f>
        <v>0</v>
      </c>
      <c r="L376" s="121"/>
      <c r="M376" s="126"/>
      <c r="N376" s="127"/>
      <c r="O376" s="127"/>
      <c r="P376" s="128">
        <f>SUM(P377:P524)</f>
        <v>0</v>
      </c>
      <c r="Q376" s="127"/>
      <c r="R376" s="128">
        <f>SUM(R377:R524)</f>
        <v>7.3450000000000001E-2</v>
      </c>
      <c r="S376" s="127"/>
      <c r="T376" s="129">
        <f>SUM(T377:T524)</f>
        <v>0.10829000000000001</v>
      </c>
      <c r="AR376" s="122" t="s">
        <v>81</v>
      </c>
      <c r="AT376" s="130" t="s">
        <v>71</v>
      </c>
      <c r="AU376" s="130" t="s">
        <v>77</v>
      </c>
      <c r="AY376" s="122" t="s">
        <v>114</v>
      </c>
      <c r="BK376" s="131">
        <f>SUM(BK377:BK524)</f>
        <v>0</v>
      </c>
    </row>
    <row r="377" spans="1:65" s="2" customFormat="1" ht="16.5" customHeight="1">
      <c r="A377" s="33"/>
      <c r="B377" s="134"/>
      <c r="C377" s="135" t="s">
        <v>499</v>
      </c>
      <c r="D377" s="135" t="s">
        <v>117</v>
      </c>
      <c r="E377" s="136" t="s">
        <v>500</v>
      </c>
      <c r="F377" s="137" t="s">
        <v>501</v>
      </c>
      <c r="G377" s="138" t="s">
        <v>213</v>
      </c>
      <c r="H377" s="139">
        <v>1</v>
      </c>
      <c r="I377" s="140"/>
      <c r="J377" s="141">
        <f>ROUND(I377*H377,2)</f>
        <v>0</v>
      </c>
      <c r="K377" s="137" t="s">
        <v>3</v>
      </c>
      <c r="L377" s="34"/>
      <c r="M377" s="142" t="s">
        <v>3</v>
      </c>
      <c r="N377" s="143" t="s">
        <v>43</v>
      </c>
      <c r="O377" s="54"/>
      <c r="P377" s="144">
        <f>O377*H377</f>
        <v>0</v>
      </c>
      <c r="Q377" s="144">
        <v>2.47E-3</v>
      </c>
      <c r="R377" s="144">
        <f>Q377*H377</f>
        <v>2.47E-3</v>
      </c>
      <c r="S377" s="144">
        <v>0</v>
      </c>
      <c r="T377" s="14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46" t="s">
        <v>122</v>
      </c>
      <c r="AT377" s="146" t="s">
        <v>117</v>
      </c>
      <c r="AU377" s="146" t="s">
        <v>81</v>
      </c>
      <c r="AY377" s="18" t="s">
        <v>114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8" t="s">
        <v>77</v>
      </c>
      <c r="BK377" s="147">
        <f>ROUND(I377*H377,2)</f>
        <v>0</v>
      </c>
      <c r="BL377" s="18" t="s">
        <v>122</v>
      </c>
      <c r="BM377" s="146" t="s">
        <v>502</v>
      </c>
    </row>
    <row r="378" spans="1:65" s="14" customFormat="1" ht="11.25">
      <c r="B378" s="172"/>
      <c r="D378" s="154" t="s">
        <v>126</v>
      </c>
      <c r="E378" s="173" t="s">
        <v>3</v>
      </c>
      <c r="F378" s="174" t="s">
        <v>503</v>
      </c>
      <c r="H378" s="173" t="s">
        <v>3</v>
      </c>
      <c r="I378" s="175"/>
      <c r="L378" s="172"/>
      <c r="M378" s="176"/>
      <c r="N378" s="177"/>
      <c r="O378" s="177"/>
      <c r="P378" s="177"/>
      <c r="Q378" s="177"/>
      <c r="R378" s="177"/>
      <c r="S378" s="177"/>
      <c r="T378" s="178"/>
      <c r="AT378" s="173" t="s">
        <v>126</v>
      </c>
      <c r="AU378" s="173" t="s">
        <v>81</v>
      </c>
      <c r="AV378" s="14" t="s">
        <v>77</v>
      </c>
      <c r="AW378" s="14" t="s">
        <v>33</v>
      </c>
      <c r="AX378" s="14" t="s">
        <v>72</v>
      </c>
      <c r="AY378" s="173" t="s">
        <v>114</v>
      </c>
    </row>
    <row r="379" spans="1:65" s="14" customFormat="1" ht="11.25">
      <c r="B379" s="172"/>
      <c r="D379" s="154" t="s">
        <v>126</v>
      </c>
      <c r="E379" s="173" t="s">
        <v>3</v>
      </c>
      <c r="F379" s="174" t="s">
        <v>504</v>
      </c>
      <c r="H379" s="173" t="s">
        <v>3</v>
      </c>
      <c r="I379" s="175"/>
      <c r="L379" s="172"/>
      <c r="M379" s="176"/>
      <c r="N379" s="177"/>
      <c r="O379" s="177"/>
      <c r="P379" s="177"/>
      <c r="Q379" s="177"/>
      <c r="R379" s="177"/>
      <c r="S379" s="177"/>
      <c r="T379" s="178"/>
      <c r="AT379" s="173" t="s">
        <v>126</v>
      </c>
      <c r="AU379" s="173" t="s">
        <v>81</v>
      </c>
      <c r="AV379" s="14" t="s">
        <v>77</v>
      </c>
      <c r="AW379" s="14" t="s">
        <v>33</v>
      </c>
      <c r="AX379" s="14" t="s">
        <v>72</v>
      </c>
      <c r="AY379" s="173" t="s">
        <v>114</v>
      </c>
    </row>
    <row r="380" spans="1:65" s="13" customFormat="1" ht="11.25">
      <c r="B380" s="153"/>
      <c r="D380" s="154" t="s">
        <v>126</v>
      </c>
      <c r="E380" s="155" t="s">
        <v>3</v>
      </c>
      <c r="F380" s="156" t="s">
        <v>77</v>
      </c>
      <c r="H380" s="157">
        <v>1</v>
      </c>
      <c r="I380" s="158"/>
      <c r="L380" s="153"/>
      <c r="M380" s="159"/>
      <c r="N380" s="160"/>
      <c r="O380" s="160"/>
      <c r="P380" s="160"/>
      <c r="Q380" s="160"/>
      <c r="R380" s="160"/>
      <c r="S380" s="160"/>
      <c r="T380" s="161"/>
      <c r="AT380" s="155" t="s">
        <v>126</v>
      </c>
      <c r="AU380" s="155" t="s">
        <v>81</v>
      </c>
      <c r="AV380" s="13" t="s">
        <v>81</v>
      </c>
      <c r="AW380" s="13" t="s">
        <v>33</v>
      </c>
      <c r="AX380" s="13" t="s">
        <v>77</v>
      </c>
      <c r="AY380" s="155" t="s">
        <v>114</v>
      </c>
    </row>
    <row r="381" spans="1:65" s="2" customFormat="1" ht="33.75" customHeight="1">
      <c r="A381" s="33"/>
      <c r="B381" s="134"/>
      <c r="C381" s="162" t="s">
        <v>505</v>
      </c>
      <c r="D381" s="162" t="s">
        <v>128</v>
      </c>
      <c r="E381" s="163" t="s">
        <v>506</v>
      </c>
      <c r="F381" s="164" t="s">
        <v>507</v>
      </c>
      <c r="G381" s="165" t="s">
        <v>213</v>
      </c>
      <c r="H381" s="166">
        <v>1</v>
      </c>
      <c r="I381" s="167"/>
      <c r="J381" s="168">
        <f>ROUND(I381*H381,2)</f>
        <v>0</v>
      </c>
      <c r="K381" s="164" t="s">
        <v>3</v>
      </c>
      <c r="L381" s="169"/>
      <c r="M381" s="170" t="s">
        <v>3</v>
      </c>
      <c r="N381" s="171" t="s">
        <v>43</v>
      </c>
      <c r="O381" s="54"/>
      <c r="P381" s="144">
        <f>O381*H381</f>
        <v>0</v>
      </c>
      <c r="Q381" s="144">
        <v>1.4500000000000001E-2</v>
      </c>
      <c r="R381" s="144">
        <f>Q381*H381</f>
        <v>1.4500000000000001E-2</v>
      </c>
      <c r="S381" s="144">
        <v>0</v>
      </c>
      <c r="T381" s="14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46" t="s">
        <v>131</v>
      </c>
      <c r="AT381" s="146" t="s">
        <v>128</v>
      </c>
      <c r="AU381" s="146" t="s">
        <v>81</v>
      </c>
      <c r="AY381" s="18" t="s">
        <v>114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8" t="s">
        <v>77</v>
      </c>
      <c r="BK381" s="147">
        <f>ROUND(I381*H381,2)</f>
        <v>0</v>
      </c>
      <c r="BL381" s="18" t="s">
        <v>122</v>
      </c>
      <c r="BM381" s="146" t="s">
        <v>508</v>
      </c>
    </row>
    <row r="382" spans="1:65" s="14" customFormat="1" ht="11.25">
      <c r="B382" s="172"/>
      <c r="D382" s="154" t="s">
        <v>126</v>
      </c>
      <c r="E382" s="173" t="s">
        <v>3</v>
      </c>
      <c r="F382" s="174" t="s">
        <v>509</v>
      </c>
      <c r="H382" s="173" t="s">
        <v>3</v>
      </c>
      <c r="I382" s="175"/>
      <c r="L382" s="172"/>
      <c r="M382" s="176"/>
      <c r="N382" s="177"/>
      <c r="O382" s="177"/>
      <c r="P382" s="177"/>
      <c r="Q382" s="177"/>
      <c r="R382" s="177"/>
      <c r="S382" s="177"/>
      <c r="T382" s="178"/>
      <c r="AT382" s="173" t="s">
        <v>126</v>
      </c>
      <c r="AU382" s="173" t="s">
        <v>81</v>
      </c>
      <c r="AV382" s="14" t="s">
        <v>77</v>
      </c>
      <c r="AW382" s="14" t="s">
        <v>33</v>
      </c>
      <c r="AX382" s="14" t="s">
        <v>72</v>
      </c>
      <c r="AY382" s="173" t="s">
        <v>114</v>
      </c>
    </row>
    <row r="383" spans="1:65" s="14" customFormat="1" ht="11.25">
      <c r="B383" s="172"/>
      <c r="D383" s="154" t="s">
        <v>126</v>
      </c>
      <c r="E383" s="173" t="s">
        <v>3</v>
      </c>
      <c r="F383" s="174" t="s">
        <v>510</v>
      </c>
      <c r="H383" s="173" t="s">
        <v>3</v>
      </c>
      <c r="I383" s="175"/>
      <c r="L383" s="172"/>
      <c r="M383" s="176"/>
      <c r="N383" s="177"/>
      <c r="O383" s="177"/>
      <c r="P383" s="177"/>
      <c r="Q383" s="177"/>
      <c r="R383" s="177"/>
      <c r="S383" s="177"/>
      <c r="T383" s="178"/>
      <c r="AT383" s="173" t="s">
        <v>126</v>
      </c>
      <c r="AU383" s="173" t="s">
        <v>81</v>
      </c>
      <c r="AV383" s="14" t="s">
        <v>77</v>
      </c>
      <c r="AW383" s="14" t="s">
        <v>33</v>
      </c>
      <c r="AX383" s="14" t="s">
        <v>72</v>
      </c>
      <c r="AY383" s="173" t="s">
        <v>114</v>
      </c>
    </row>
    <row r="384" spans="1:65" s="14" customFormat="1" ht="22.5">
      <c r="B384" s="172"/>
      <c r="D384" s="154" t="s">
        <v>126</v>
      </c>
      <c r="E384" s="173" t="s">
        <v>3</v>
      </c>
      <c r="F384" s="174" t="s">
        <v>511</v>
      </c>
      <c r="H384" s="173" t="s">
        <v>3</v>
      </c>
      <c r="I384" s="175"/>
      <c r="L384" s="172"/>
      <c r="M384" s="176"/>
      <c r="N384" s="177"/>
      <c r="O384" s="177"/>
      <c r="P384" s="177"/>
      <c r="Q384" s="177"/>
      <c r="R384" s="177"/>
      <c r="S384" s="177"/>
      <c r="T384" s="178"/>
      <c r="AT384" s="173" t="s">
        <v>126</v>
      </c>
      <c r="AU384" s="173" t="s">
        <v>81</v>
      </c>
      <c r="AV384" s="14" t="s">
        <v>77</v>
      </c>
      <c r="AW384" s="14" t="s">
        <v>33</v>
      </c>
      <c r="AX384" s="14" t="s">
        <v>72</v>
      </c>
      <c r="AY384" s="173" t="s">
        <v>114</v>
      </c>
    </row>
    <row r="385" spans="1:65" s="14" customFormat="1" ht="22.5">
      <c r="B385" s="172"/>
      <c r="D385" s="154" t="s">
        <v>126</v>
      </c>
      <c r="E385" s="173" t="s">
        <v>3</v>
      </c>
      <c r="F385" s="174" t="s">
        <v>512</v>
      </c>
      <c r="H385" s="173" t="s">
        <v>3</v>
      </c>
      <c r="I385" s="175"/>
      <c r="L385" s="172"/>
      <c r="M385" s="176"/>
      <c r="N385" s="177"/>
      <c r="O385" s="177"/>
      <c r="P385" s="177"/>
      <c r="Q385" s="177"/>
      <c r="R385" s="177"/>
      <c r="S385" s="177"/>
      <c r="T385" s="178"/>
      <c r="AT385" s="173" t="s">
        <v>126</v>
      </c>
      <c r="AU385" s="173" t="s">
        <v>81</v>
      </c>
      <c r="AV385" s="14" t="s">
        <v>77</v>
      </c>
      <c r="AW385" s="14" t="s">
        <v>33</v>
      </c>
      <c r="AX385" s="14" t="s">
        <v>72</v>
      </c>
      <c r="AY385" s="173" t="s">
        <v>114</v>
      </c>
    </row>
    <row r="386" spans="1:65" s="14" customFormat="1" ht="11.25">
      <c r="B386" s="172"/>
      <c r="D386" s="154" t="s">
        <v>126</v>
      </c>
      <c r="E386" s="173" t="s">
        <v>3</v>
      </c>
      <c r="F386" s="174" t="s">
        <v>504</v>
      </c>
      <c r="H386" s="173" t="s">
        <v>3</v>
      </c>
      <c r="I386" s="175"/>
      <c r="L386" s="172"/>
      <c r="M386" s="176"/>
      <c r="N386" s="177"/>
      <c r="O386" s="177"/>
      <c r="P386" s="177"/>
      <c r="Q386" s="177"/>
      <c r="R386" s="177"/>
      <c r="S386" s="177"/>
      <c r="T386" s="178"/>
      <c r="AT386" s="173" t="s">
        <v>126</v>
      </c>
      <c r="AU386" s="173" t="s">
        <v>81</v>
      </c>
      <c r="AV386" s="14" t="s">
        <v>77</v>
      </c>
      <c r="AW386" s="14" t="s">
        <v>33</v>
      </c>
      <c r="AX386" s="14" t="s">
        <v>72</v>
      </c>
      <c r="AY386" s="173" t="s">
        <v>114</v>
      </c>
    </row>
    <row r="387" spans="1:65" s="13" customFormat="1" ht="11.25">
      <c r="B387" s="153"/>
      <c r="D387" s="154" t="s">
        <v>126</v>
      </c>
      <c r="E387" s="155" t="s">
        <v>3</v>
      </c>
      <c r="F387" s="156" t="s">
        <v>77</v>
      </c>
      <c r="H387" s="157">
        <v>1</v>
      </c>
      <c r="I387" s="158"/>
      <c r="L387" s="153"/>
      <c r="M387" s="159"/>
      <c r="N387" s="160"/>
      <c r="O387" s="160"/>
      <c r="P387" s="160"/>
      <c r="Q387" s="160"/>
      <c r="R387" s="160"/>
      <c r="S387" s="160"/>
      <c r="T387" s="161"/>
      <c r="AT387" s="155" t="s">
        <v>126</v>
      </c>
      <c r="AU387" s="155" t="s">
        <v>81</v>
      </c>
      <c r="AV387" s="13" t="s">
        <v>81</v>
      </c>
      <c r="AW387" s="13" t="s">
        <v>33</v>
      </c>
      <c r="AX387" s="13" t="s">
        <v>77</v>
      </c>
      <c r="AY387" s="155" t="s">
        <v>114</v>
      </c>
    </row>
    <row r="388" spans="1:65" s="2" customFormat="1" ht="16.5" customHeight="1">
      <c r="A388" s="33"/>
      <c r="B388" s="134"/>
      <c r="C388" s="162" t="s">
        <v>513</v>
      </c>
      <c r="D388" s="162" t="s">
        <v>128</v>
      </c>
      <c r="E388" s="163" t="s">
        <v>514</v>
      </c>
      <c r="F388" s="164" t="s">
        <v>515</v>
      </c>
      <c r="G388" s="165" t="s">
        <v>213</v>
      </c>
      <c r="H388" s="166">
        <v>1</v>
      </c>
      <c r="I388" s="167"/>
      <c r="J388" s="168">
        <f>ROUND(I388*H388,2)</f>
        <v>0</v>
      </c>
      <c r="K388" s="164" t="s">
        <v>3</v>
      </c>
      <c r="L388" s="169"/>
      <c r="M388" s="170" t="s">
        <v>3</v>
      </c>
      <c r="N388" s="171" t="s">
        <v>43</v>
      </c>
      <c r="O388" s="54"/>
      <c r="P388" s="144">
        <f>O388*H388</f>
        <v>0</v>
      </c>
      <c r="Q388" s="144">
        <v>1.4500000000000001E-2</v>
      </c>
      <c r="R388" s="144">
        <f>Q388*H388</f>
        <v>1.4500000000000001E-2</v>
      </c>
      <c r="S388" s="144">
        <v>0</v>
      </c>
      <c r="T388" s="145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46" t="s">
        <v>131</v>
      </c>
      <c r="AT388" s="146" t="s">
        <v>128</v>
      </c>
      <c r="AU388" s="146" t="s">
        <v>81</v>
      </c>
      <c r="AY388" s="18" t="s">
        <v>114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8" t="s">
        <v>77</v>
      </c>
      <c r="BK388" s="147">
        <f>ROUND(I388*H388,2)</f>
        <v>0</v>
      </c>
      <c r="BL388" s="18" t="s">
        <v>122</v>
      </c>
      <c r="BM388" s="146" t="s">
        <v>516</v>
      </c>
    </row>
    <row r="389" spans="1:65" s="14" customFormat="1" ht="11.25">
      <c r="B389" s="172"/>
      <c r="D389" s="154" t="s">
        <v>126</v>
      </c>
      <c r="E389" s="173" t="s">
        <v>3</v>
      </c>
      <c r="F389" s="174" t="s">
        <v>504</v>
      </c>
      <c r="H389" s="173" t="s">
        <v>3</v>
      </c>
      <c r="I389" s="175"/>
      <c r="L389" s="172"/>
      <c r="M389" s="176"/>
      <c r="N389" s="177"/>
      <c r="O389" s="177"/>
      <c r="P389" s="177"/>
      <c r="Q389" s="177"/>
      <c r="R389" s="177"/>
      <c r="S389" s="177"/>
      <c r="T389" s="178"/>
      <c r="AT389" s="173" t="s">
        <v>126</v>
      </c>
      <c r="AU389" s="173" t="s">
        <v>81</v>
      </c>
      <c r="AV389" s="14" t="s">
        <v>77</v>
      </c>
      <c r="AW389" s="14" t="s">
        <v>33</v>
      </c>
      <c r="AX389" s="14" t="s">
        <v>72</v>
      </c>
      <c r="AY389" s="173" t="s">
        <v>114</v>
      </c>
    </row>
    <row r="390" spans="1:65" s="13" customFormat="1" ht="11.25">
      <c r="B390" s="153"/>
      <c r="D390" s="154" t="s">
        <v>126</v>
      </c>
      <c r="E390" s="155" t="s">
        <v>3</v>
      </c>
      <c r="F390" s="156" t="s">
        <v>77</v>
      </c>
      <c r="H390" s="157">
        <v>1</v>
      </c>
      <c r="I390" s="158"/>
      <c r="L390" s="153"/>
      <c r="M390" s="159"/>
      <c r="N390" s="160"/>
      <c r="O390" s="160"/>
      <c r="P390" s="160"/>
      <c r="Q390" s="160"/>
      <c r="R390" s="160"/>
      <c r="S390" s="160"/>
      <c r="T390" s="161"/>
      <c r="AT390" s="155" t="s">
        <v>126</v>
      </c>
      <c r="AU390" s="155" t="s">
        <v>81</v>
      </c>
      <c r="AV390" s="13" t="s">
        <v>81</v>
      </c>
      <c r="AW390" s="13" t="s">
        <v>33</v>
      </c>
      <c r="AX390" s="13" t="s">
        <v>77</v>
      </c>
      <c r="AY390" s="155" t="s">
        <v>114</v>
      </c>
    </row>
    <row r="391" spans="1:65" s="2" customFormat="1" ht="16.5" customHeight="1">
      <c r="A391" s="33"/>
      <c r="B391" s="134"/>
      <c r="C391" s="135" t="s">
        <v>517</v>
      </c>
      <c r="D391" s="135" t="s">
        <v>117</v>
      </c>
      <c r="E391" s="136" t="s">
        <v>518</v>
      </c>
      <c r="F391" s="137" t="s">
        <v>519</v>
      </c>
      <c r="G391" s="138" t="s">
        <v>520</v>
      </c>
      <c r="H391" s="139">
        <v>2</v>
      </c>
      <c r="I391" s="140"/>
      <c r="J391" s="141">
        <f>ROUND(I391*H391,2)</f>
        <v>0</v>
      </c>
      <c r="K391" s="137" t="s">
        <v>121</v>
      </c>
      <c r="L391" s="34"/>
      <c r="M391" s="142" t="s">
        <v>3</v>
      </c>
      <c r="N391" s="143" t="s">
        <v>43</v>
      </c>
      <c r="O391" s="54"/>
      <c r="P391" s="144">
        <f>O391*H391</f>
        <v>0</v>
      </c>
      <c r="Q391" s="144">
        <v>0</v>
      </c>
      <c r="R391" s="144">
        <f>Q391*H391</f>
        <v>0</v>
      </c>
      <c r="S391" s="144">
        <v>1.9460000000000002E-2</v>
      </c>
      <c r="T391" s="145">
        <f>S391*H391</f>
        <v>3.8920000000000003E-2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46" t="s">
        <v>122</v>
      </c>
      <c r="AT391" s="146" t="s">
        <v>117</v>
      </c>
      <c r="AU391" s="146" t="s">
        <v>81</v>
      </c>
      <c r="AY391" s="18" t="s">
        <v>114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8" t="s">
        <v>77</v>
      </c>
      <c r="BK391" s="147">
        <f>ROUND(I391*H391,2)</f>
        <v>0</v>
      </c>
      <c r="BL391" s="18" t="s">
        <v>122</v>
      </c>
      <c r="BM391" s="146" t="s">
        <v>521</v>
      </c>
    </row>
    <row r="392" spans="1:65" s="2" customFormat="1" ht="11.25">
      <c r="A392" s="33"/>
      <c r="B392" s="34"/>
      <c r="C392" s="33"/>
      <c r="D392" s="148" t="s">
        <v>124</v>
      </c>
      <c r="E392" s="33"/>
      <c r="F392" s="149" t="s">
        <v>522</v>
      </c>
      <c r="G392" s="33"/>
      <c r="H392" s="33"/>
      <c r="I392" s="150"/>
      <c r="J392" s="33"/>
      <c r="K392" s="33"/>
      <c r="L392" s="34"/>
      <c r="M392" s="151"/>
      <c r="N392" s="152"/>
      <c r="O392" s="54"/>
      <c r="P392" s="54"/>
      <c r="Q392" s="54"/>
      <c r="R392" s="54"/>
      <c r="S392" s="54"/>
      <c r="T392" s="55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124</v>
      </c>
      <c r="AU392" s="18" t="s">
        <v>81</v>
      </c>
    </row>
    <row r="393" spans="1:65" s="13" customFormat="1" ht="11.25">
      <c r="B393" s="153"/>
      <c r="D393" s="154" t="s">
        <v>126</v>
      </c>
      <c r="E393" s="155" t="s">
        <v>3</v>
      </c>
      <c r="F393" s="156" t="s">
        <v>81</v>
      </c>
      <c r="H393" s="157">
        <v>2</v>
      </c>
      <c r="I393" s="158"/>
      <c r="L393" s="153"/>
      <c r="M393" s="159"/>
      <c r="N393" s="160"/>
      <c r="O393" s="160"/>
      <c r="P393" s="160"/>
      <c r="Q393" s="160"/>
      <c r="R393" s="160"/>
      <c r="S393" s="160"/>
      <c r="T393" s="161"/>
      <c r="AT393" s="155" t="s">
        <v>126</v>
      </c>
      <c r="AU393" s="155" t="s">
        <v>81</v>
      </c>
      <c r="AV393" s="13" t="s">
        <v>81</v>
      </c>
      <c r="AW393" s="13" t="s">
        <v>33</v>
      </c>
      <c r="AX393" s="13" t="s">
        <v>77</v>
      </c>
      <c r="AY393" s="155" t="s">
        <v>114</v>
      </c>
    </row>
    <row r="394" spans="1:65" s="2" customFormat="1" ht="16.5" customHeight="1">
      <c r="A394" s="33"/>
      <c r="B394" s="134"/>
      <c r="C394" s="135" t="s">
        <v>523</v>
      </c>
      <c r="D394" s="135" t="s">
        <v>117</v>
      </c>
      <c r="E394" s="136" t="s">
        <v>524</v>
      </c>
      <c r="F394" s="137" t="s">
        <v>525</v>
      </c>
      <c r="G394" s="138" t="s">
        <v>520</v>
      </c>
      <c r="H394" s="139">
        <v>2</v>
      </c>
      <c r="I394" s="140"/>
      <c r="J394" s="141">
        <f>ROUND(I394*H394,2)</f>
        <v>0</v>
      </c>
      <c r="K394" s="137" t="s">
        <v>3</v>
      </c>
      <c r="L394" s="34"/>
      <c r="M394" s="142" t="s">
        <v>3</v>
      </c>
      <c r="N394" s="143" t="s">
        <v>43</v>
      </c>
      <c r="O394" s="54"/>
      <c r="P394" s="144">
        <f>O394*H394</f>
        <v>0</v>
      </c>
      <c r="Q394" s="144">
        <v>1.73E-3</v>
      </c>
      <c r="R394" s="144">
        <f>Q394*H394</f>
        <v>3.46E-3</v>
      </c>
      <c r="S394" s="144">
        <v>0</v>
      </c>
      <c r="T394" s="145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46" t="s">
        <v>122</v>
      </c>
      <c r="AT394" s="146" t="s">
        <v>117</v>
      </c>
      <c r="AU394" s="146" t="s">
        <v>81</v>
      </c>
      <c r="AY394" s="18" t="s">
        <v>114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8" t="s">
        <v>77</v>
      </c>
      <c r="BK394" s="147">
        <f>ROUND(I394*H394,2)</f>
        <v>0</v>
      </c>
      <c r="BL394" s="18" t="s">
        <v>122</v>
      </c>
      <c r="BM394" s="146" t="s">
        <v>526</v>
      </c>
    </row>
    <row r="395" spans="1:65" s="14" customFormat="1" ht="11.25">
      <c r="B395" s="172"/>
      <c r="D395" s="154" t="s">
        <v>126</v>
      </c>
      <c r="E395" s="173" t="s">
        <v>3</v>
      </c>
      <c r="F395" s="174" t="s">
        <v>525</v>
      </c>
      <c r="H395" s="173" t="s">
        <v>3</v>
      </c>
      <c r="I395" s="175"/>
      <c r="L395" s="172"/>
      <c r="M395" s="176"/>
      <c r="N395" s="177"/>
      <c r="O395" s="177"/>
      <c r="P395" s="177"/>
      <c r="Q395" s="177"/>
      <c r="R395" s="177"/>
      <c r="S395" s="177"/>
      <c r="T395" s="178"/>
      <c r="AT395" s="173" t="s">
        <v>126</v>
      </c>
      <c r="AU395" s="173" t="s">
        <v>81</v>
      </c>
      <c r="AV395" s="14" t="s">
        <v>77</v>
      </c>
      <c r="AW395" s="14" t="s">
        <v>33</v>
      </c>
      <c r="AX395" s="14" t="s">
        <v>72</v>
      </c>
      <c r="AY395" s="173" t="s">
        <v>114</v>
      </c>
    </row>
    <row r="396" spans="1:65" s="14" customFormat="1" ht="11.25">
      <c r="B396" s="172"/>
      <c r="D396" s="154" t="s">
        <v>126</v>
      </c>
      <c r="E396" s="173" t="s">
        <v>3</v>
      </c>
      <c r="F396" s="174" t="s">
        <v>527</v>
      </c>
      <c r="H396" s="173" t="s">
        <v>3</v>
      </c>
      <c r="I396" s="175"/>
      <c r="L396" s="172"/>
      <c r="M396" s="176"/>
      <c r="N396" s="177"/>
      <c r="O396" s="177"/>
      <c r="P396" s="177"/>
      <c r="Q396" s="177"/>
      <c r="R396" s="177"/>
      <c r="S396" s="177"/>
      <c r="T396" s="178"/>
      <c r="AT396" s="173" t="s">
        <v>126</v>
      </c>
      <c r="AU396" s="173" t="s">
        <v>81</v>
      </c>
      <c r="AV396" s="14" t="s">
        <v>77</v>
      </c>
      <c r="AW396" s="14" t="s">
        <v>33</v>
      </c>
      <c r="AX396" s="14" t="s">
        <v>72</v>
      </c>
      <c r="AY396" s="173" t="s">
        <v>114</v>
      </c>
    </row>
    <row r="397" spans="1:65" s="13" customFormat="1" ht="11.25">
      <c r="B397" s="153"/>
      <c r="D397" s="154" t="s">
        <v>126</v>
      </c>
      <c r="E397" s="155" t="s">
        <v>3</v>
      </c>
      <c r="F397" s="156" t="s">
        <v>81</v>
      </c>
      <c r="H397" s="157">
        <v>2</v>
      </c>
      <c r="I397" s="158"/>
      <c r="L397" s="153"/>
      <c r="M397" s="159"/>
      <c r="N397" s="160"/>
      <c r="O397" s="160"/>
      <c r="P397" s="160"/>
      <c r="Q397" s="160"/>
      <c r="R397" s="160"/>
      <c r="S397" s="160"/>
      <c r="T397" s="161"/>
      <c r="AT397" s="155" t="s">
        <v>126</v>
      </c>
      <c r="AU397" s="155" t="s">
        <v>81</v>
      </c>
      <c r="AV397" s="13" t="s">
        <v>81</v>
      </c>
      <c r="AW397" s="13" t="s">
        <v>33</v>
      </c>
      <c r="AX397" s="13" t="s">
        <v>77</v>
      </c>
      <c r="AY397" s="155" t="s">
        <v>114</v>
      </c>
    </row>
    <row r="398" spans="1:65" s="2" customFormat="1" ht="16.5" customHeight="1">
      <c r="A398" s="33"/>
      <c r="B398" s="134"/>
      <c r="C398" s="162" t="s">
        <v>528</v>
      </c>
      <c r="D398" s="162" t="s">
        <v>128</v>
      </c>
      <c r="E398" s="163" t="s">
        <v>529</v>
      </c>
      <c r="F398" s="164" t="s">
        <v>530</v>
      </c>
      <c r="G398" s="165" t="s">
        <v>213</v>
      </c>
      <c r="H398" s="166">
        <v>2</v>
      </c>
      <c r="I398" s="167"/>
      <c r="J398" s="168">
        <f>ROUND(I398*H398,2)</f>
        <v>0</v>
      </c>
      <c r="K398" s="164" t="s">
        <v>3</v>
      </c>
      <c r="L398" s="169"/>
      <c r="M398" s="170" t="s">
        <v>3</v>
      </c>
      <c r="N398" s="171" t="s">
        <v>43</v>
      </c>
      <c r="O398" s="54"/>
      <c r="P398" s="144">
        <f>O398*H398</f>
        <v>0</v>
      </c>
      <c r="Q398" s="144">
        <v>1.2E-2</v>
      </c>
      <c r="R398" s="144">
        <f>Q398*H398</f>
        <v>2.4E-2</v>
      </c>
      <c r="S398" s="144">
        <v>0</v>
      </c>
      <c r="T398" s="145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46" t="s">
        <v>131</v>
      </c>
      <c r="AT398" s="146" t="s">
        <v>128</v>
      </c>
      <c r="AU398" s="146" t="s">
        <v>81</v>
      </c>
      <c r="AY398" s="18" t="s">
        <v>114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8" t="s">
        <v>77</v>
      </c>
      <c r="BK398" s="147">
        <f>ROUND(I398*H398,2)</f>
        <v>0</v>
      </c>
      <c r="BL398" s="18" t="s">
        <v>122</v>
      </c>
      <c r="BM398" s="146" t="s">
        <v>531</v>
      </c>
    </row>
    <row r="399" spans="1:65" s="14" customFormat="1" ht="11.25">
      <c r="B399" s="172"/>
      <c r="D399" s="154" t="s">
        <v>126</v>
      </c>
      <c r="E399" s="173" t="s">
        <v>3</v>
      </c>
      <c r="F399" s="174" t="s">
        <v>509</v>
      </c>
      <c r="H399" s="173" t="s">
        <v>3</v>
      </c>
      <c r="I399" s="175"/>
      <c r="L399" s="172"/>
      <c r="M399" s="176"/>
      <c r="N399" s="177"/>
      <c r="O399" s="177"/>
      <c r="P399" s="177"/>
      <c r="Q399" s="177"/>
      <c r="R399" s="177"/>
      <c r="S399" s="177"/>
      <c r="T399" s="178"/>
      <c r="AT399" s="173" t="s">
        <v>126</v>
      </c>
      <c r="AU399" s="173" t="s">
        <v>81</v>
      </c>
      <c r="AV399" s="14" t="s">
        <v>77</v>
      </c>
      <c r="AW399" s="14" t="s">
        <v>33</v>
      </c>
      <c r="AX399" s="14" t="s">
        <v>72</v>
      </c>
      <c r="AY399" s="173" t="s">
        <v>114</v>
      </c>
    </row>
    <row r="400" spans="1:65" s="14" customFormat="1" ht="11.25">
      <c r="B400" s="172"/>
      <c r="D400" s="154" t="s">
        <v>126</v>
      </c>
      <c r="E400" s="173" t="s">
        <v>3</v>
      </c>
      <c r="F400" s="174" t="s">
        <v>530</v>
      </c>
      <c r="H400" s="173" t="s">
        <v>3</v>
      </c>
      <c r="I400" s="175"/>
      <c r="L400" s="172"/>
      <c r="M400" s="176"/>
      <c r="N400" s="177"/>
      <c r="O400" s="177"/>
      <c r="P400" s="177"/>
      <c r="Q400" s="177"/>
      <c r="R400" s="177"/>
      <c r="S400" s="177"/>
      <c r="T400" s="178"/>
      <c r="AT400" s="173" t="s">
        <v>126</v>
      </c>
      <c r="AU400" s="173" t="s">
        <v>81</v>
      </c>
      <c r="AV400" s="14" t="s">
        <v>77</v>
      </c>
      <c r="AW400" s="14" t="s">
        <v>33</v>
      </c>
      <c r="AX400" s="14" t="s">
        <v>72</v>
      </c>
      <c r="AY400" s="173" t="s">
        <v>114</v>
      </c>
    </row>
    <row r="401" spans="1:65" s="14" customFormat="1" ht="22.5">
      <c r="B401" s="172"/>
      <c r="D401" s="154" t="s">
        <v>126</v>
      </c>
      <c r="E401" s="173" t="s">
        <v>3</v>
      </c>
      <c r="F401" s="174" t="s">
        <v>532</v>
      </c>
      <c r="H401" s="173" t="s">
        <v>3</v>
      </c>
      <c r="I401" s="175"/>
      <c r="L401" s="172"/>
      <c r="M401" s="176"/>
      <c r="N401" s="177"/>
      <c r="O401" s="177"/>
      <c r="P401" s="177"/>
      <c r="Q401" s="177"/>
      <c r="R401" s="177"/>
      <c r="S401" s="177"/>
      <c r="T401" s="178"/>
      <c r="AT401" s="173" t="s">
        <v>126</v>
      </c>
      <c r="AU401" s="173" t="s">
        <v>81</v>
      </c>
      <c r="AV401" s="14" t="s">
        <v>77</v>
      </c>
      <c r="AW401" s="14" t="s">
        <v>33</v>
      </c>
      <c r="AX401" s="14" t="s">
        <v>72</v>
      </c>
      <c r="AY401" s="173" t="s">
        <v>114</v>
      </c>
    </row>
    <row r="402" spans="1:65" s="14" customFormat="1" ht="11.25">
      <c r="B402" s="172"/>
      <c r="D402" s="154" t="s">
        <v>126</v>
      </c>
      <c r="E402" s="173" t="s">
        <v>3</v>
      </c>
      <c r="F402" s="174" t="s">
        <v>533</v>
      </c>
      <c r="H402" s="173" t="s">
        <v>3</v>
      </c>
      <c r="I402" s="175"/>
      <c r="L402" s="172"/>
      <c r="M402" s="176"/>
      <c r="N402" s="177"/>
      <c r="O402" s="177"/>
      <c r="P402" s="177"/>
      <c r="Q402" s="177"/>
      <c r="R402" s="177"/>
      <c r="S402" s="177"/>
      <c r="T402" s="178"/>
      <c r="AT402" s="173" t="s">
        <v>126</v>
      </c>
      <c r="AU402" s="173" t="s">
        <v>81</v>
      </c>
      <c r="AV402" s="14" t="s">
        <v>77</v>
      </c>
      <c r="AW402" s="14" t="s">
        <v>33</v>
      </c>
      <c r="AX402" s="14" t="s">
        <v>72</v>
      </c>
      <c r="AY402" s="173" t="s">
        <v>114</v>
      </c>
    </row>
    <row r="403" spans="1:65" s="13" customFormat="1" ht="11.25">
      <c r="B403" s="153"/>
      <c r="D403" s="154" t="s">
        <v>126</v>
      </c>
      <c r="E403" s="155" t="s">
        <v>3</v>
      </c>
      <c r="F403" s="156" t="s">
        <v>81</v>
      </c>
      <c r="H403" s="157">
        <v>2</v>
      </c>
      <c r="I403" s="158"/>
      <c r="L403" s="153"/>
      <c r="M403" s="159"/>
      <c r="N403" s="160"/>
      <c r="O403" s="160"/>
      <c r="P403" s="160"/>
      <c r="Q403" s="160"/>
      <c r="R403" s="160"/>
      <c r="S403" s="160"/>
      <c r="T403" s="161"/>
      <c r="AT403" s="155" t="s">
        <v>126</v>
      </c>
      <c r="AU403" s="155" t="s">
        <v>81</v>
      </c>
      <c r="AV403" s="13" t="s">
        <v>81</v>
      </c>
      <c r="AW403" s="13" t="s">
        <v>33</v>
      </c>
      <c r="AX403" s="13" t="s">
        <v>77</v>
      </c>
      <c r="AY403" s="155" t="s">
        <v>114</v>
      </c>
    </row>
    <row r="404" spans="1:65" s="2" customFormat="1" ht="16.5" customHeight="1">
      <c r="A404" s="33"/>
      <c r="B404" s="134"/>
      <c r="C404" s="135" t="s">
        <v>534</v>
      </c>
      <c r="D404" s="135" t="s">
        <v>117</v>
      </c>
      <c r="E404" s="136" t="s">
        <v>535</v>
      </c>
      <c r="F404" s="137" t="s">
        <v>536</v>
      </c>
      <c r="G404" s="138" t="s">
        <v>520</v>
      </c>
      <c r="H404" s="139">
        <v>1</v>
      </c>
      <c r="I404" s="140"/>
      <c r="J404" s="141">
        <f>ROUND(I404*H404,2)</f>
        <v>0</v>
      </c>
      <c r="K404" s="137" t="s">
        <v>3</v>
      </c>
      <c r="L404" s="34"/>
      <c r="M404" s="142" t="s">
        <v>3</v>
      </c>
      <c r="N404" s="143" t="s">
        <v>43</v>
      </c>
      <c r="O404" s="54"/>
      <c r="P404" s="144">
        <f>O404*H404</f>
        <v>0</v>
      </c>
      <c r="Q404" s="144">
        <v>1.57E-3</v>
      </c>
      <c r="R404" s="144">
        <f>Q404*H404</f>
        <v>1.57E-3</v>
      </c>
      <c r="S404" s="144">
        <v>0</v>
      </c>
      <c r="T404" s="14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46" t="s">
        <v>122</v>
      </c>
      <c r="AT404" s="146" t="s">
        <v>117</v>
      </c>
      <c r="AU404" s="146" t="s">
        <v>81</v>
      </c>
      <c r="AY404" s="18" t="s">
        <v>114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8" t="s">
        <v>77</v>
      </c>
      <c r="BK404" s="147">
        <f>ROUND(I404*H404,2)</f>
        <v>0</v>
      </c>
      <c r="BL404" s="18" t="s">
        <v>122</v>
      </c>
      <c r="BM404" s="146" t="s">
        <v>537</v>
      </c>
    </row>
    <row r="405" spans="1:65" s="14" customFormat="1" ht="11.25">
      <c r="B405" s="172"/>
      <c r="D405" s="154" t="s">
        <v>126</v>
      </c>
      <c r="E405" s="173" t="s">
        <v>3</v>
      </c>
      <c r="F405" s="174" t="s">
        <v>538</v>
      </c>
      <c r="H405" s="173" t="s">
        <v>3</v>
      </c>
      <c r="I405" s="175"/>
      <c r="L405" s="172"/>
      <c r="M405" s="176"/>
      <c r="N405" s="177"/>
      <c r="O405" s="177"/>
      <c r="P405" s="177"/>
      <c r="Q405" s="177"/>
      <c r="R405" s="177"/>
      <c r="S405" s="177"/>
      <c r="T405" s="178"/>
      <c r="AT405" s="173" t="s">
        <v>126</v>
      </c>
      <c r="AU405" s="173" t="s">
        <v>81</v>
      </c>
      <c r="AV405" s="14" t="s">
        <v>77</v>
      </c>
      <c r="AW405" s="14" t="s">
        <v>33</v>
      </c>
      <c r="AX405" s="14" t="s">
        <v>72</v>
      </c>
      <c r="AY405" s="173" t="s">
        <v>114</v>
      </c>
    </row>
    <row r="406" spans="1:65" s="14" customFormat="1" ht="11.25">
      <c r="B406" s="172"/>
      <c r="D406" s="154" t="s">
        <v>126</v>
      </c>
      <c r="E406" s="173" t="s">
        <v>3</v>
      </c>
      <c r="F406" s="174" t="s">
        <v>539</v>
      </c>
      <c r="H406" s="173" t="s">
        <v>3</v>
      </c>
      <c r="I406" s="175"/>
      <c r="L406" s="172"/>
      <c r="M406" s="176"/>
      <c r="N406" s="177"/>
      <c r="O406" s="177"/>
      <c r="P406" s="177"/>
      <c r="Q406" s="177"/>
      <c r="R406" s="177"/>
      <c r="S406" s="177"/>
      <c r="T406" s="178"/>
      <c r="AT406" s="173" t="s">
        <v>126</v>
      </c>
      <c r="AU406" s="173" t="s">
        <v>81</v>
      </c>
      <c r="AV406" s="14" t="s">
        <v>77</v>
      </c>
      <c r="AW406" s="14" t="s">
        <v>33</v>
      </c>
      <c r="AX406" s="14" t="s">
        <v>72</v>
      </c>
      <c r="AY406" s="173" t="s">
        <v>114</v>
      </c>
    </row>
    <row r="407" spans="1:65" s="13" customFormat="1" ht="11.25">
      <c r="B407" s="153"/>
      <c r="D407" s="154" t="s">
        <v>126</v>
      </c>
      <c r="E407" s="155" t="s">
        <v>3</v>
      </c>
      <c r="F407" s="156" t="s">
        <v>77</v>
      </c>
      <c r="H407" s="157">
        <v>1</v>
      </c>
      <c r="I407" s="158"/>
      <c r="L407" s="153"/>
      <c r="M407" s="159"/>
      <c r="N407" s="160"/>
      <c r="O407" s="160"/>
      <c r="P407" s="160"/>
      <c r="Q407" s="160"/>
      <c r="R407" s="160"/>
      <c r="S407" s="160"/>
      <c r="T407" s="161"/>
      <c r="AT407" s="155" t="s">
        <v>126</v>
      </c>
      <c r="AU407" s="155" t="s">
        <v>81</v>
      </c>
      <c r="AV407" s="13" t="s">
        <v>81</v>
      </c>
      <c r="AW407" s="13" t="s">
        <v>33</v>
      </c>
      <c r="AX407" s="13" t="s">
        <v>77</v>
      </c>
      <c r="AY407" s="155" t="s">
        <v>114</v>
      </c>
    </row>
    <row r="408" spans="1:65" s="2" customFormat="1" ht="16.5" customHeight="1">
      <c r="A408" s="33"/>
      <c r="B408" s="134"/>
      <c r="C408" s="135" t="s">
        <v>540</v>
      </c>
      <c r="D408" s="135" t="s">
        <v>117</v>
      </c>
      <c r="E408" s="136" t="s">
        <v>541</v>
      </c>
      <c r="F408" s="137" t="s">
        <v>542</v>
      </c>
      <c r="G408" s="138" t="s">
        <v>520</v>
      </c>
      <c r="H408" s="139">
        <v>1</v>
      </c>
      <c r="I408" s="140"/>
      <c r="J408" s="141">
        <f>ROUND(I408*H408,2)</f>
        <v>0</v>
      </c>
      <c r="K408" s="137" t="s">
        <v>121</v>
      </c>
      <c r="L408" s="34"/>
      <c r="M408" s="142" t="s">
        <v>3</v>
      </c>
      <c r="N408" s="143" t="s">
        <v>43</v>
      </c>
      <c r="O408" s="54"/>
      <c r="P408" s="144">
        <f>O408*H408</f>
        <v>0</v>
      </c>
      <c r="Q408" s="144">
        <v>0</v>
      </c>
      <c r="R408" s="144">
        <f>Q408*H408</f>
        <v>0</v>
      </c>
      <c r="S408" s="144">
        <v>1.7069999999999998E-2</v>
      </c>
      <c r="T408" s="145">
        <f>S408*H408</f>
        <v>1.7069999999999998E-2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46" t="s">
        <v>122</v>
      </c>
      <c r="AT408" s="146" t="s">
        <v>117</v>
      </c>
      <c r="AU408" s="146" t="s">
        <v>81</v>
      </c>
      <c r="AY408" s="18" t="s">
        <v>114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8" t="s">
        <v>77</v>
      </c>
      <c r="BK408" s="147">
        <f>ROUND(I408*H408,2)</f>
        <v>0</v>
      </c>
      <c r="BL408" s="18" t="s">
        <v>122</v>
      </c>
      <c r="BM408" s="146" t="s">
        <v>543</v>
      </c>
    </row>
    <row r="409" spans="1:65" s="2" customFormat="1" ht="11.25">
      <c r="A409" s="33"/>
      <c r="B409" s="34"/>
      <c r="C409" s="33"/>
      <c r="D409" s="148" t="s">
        <v>124</v>
      </c>
      <c r="E409" s="33"/>
      <c r="F409" s="149" t="s">
        <v>544</v>
      </c>
      <c r="G409" s="33"/>
      <c r="H409" s="33"/>
      <c r="I409" s="150"/>
      <c r="J409" s="33"/>
      <c r="K409" s="33"/>
      <c r="L409" s="34"/>
      <c r="M409" s="151"/>
      <c r="N409" s="152"/>
      <c r="O409" s="54"/>
      <c r="P409" s="54"/>
      <c r="Q409" s="54"/>
      <c r="R409" s="54"/>
      <c r="S409" s="54"/>
      <c r="T409" s="55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8" t="s">
        <v>124</v>
      </c>
      <c r="AU409" s="18" t="s">
        <v>81</v>
      </c>
    </row>
    <row r="410" spans="1:65" s="13" customFormat="1" ht="11.25">
      <c r="B410" s="153"/>
      <c r="D410" s="154" t="s">
        <v>126</v>
      </c>
      <c r="E410" s="155" t="s">
        <v>3</v>
      </c>
      <c r="F410" s="156" t="s">
        <v>77</v>
      </c>
      <c r="H410" s="157">
        <v>1</v>
      </c>
      <c r="I410" s="158"/>
      <c r="L410" s="153"/>
      <c r="M410" s="159"/>
      <c r="N410" s="160"/>
      <c r="O410" s="160"/>
      <c r="P410" s="160"/>
      <c r="Q410" s="160"/>
      <c r="R410" s="160"/>
      <c r="S410" s="160"/>
      <c r="T410" s="161"/>
      <c r="AT410" s="155" t="s">
        <v>126</v>
      </c>
      <c r="AU410" s="155" t="s">
        <v>81</v>
      </c>
      <c r="AV410" s="13" t="s">
        <v>81</v>
      </c>
      <c r="AW410" s="13" t="s">
        <v>33</v>
      </c>
      <c r="AX410" s="13" t="s">
        <v>77</v>
      </c>
      <c r="AY410" s="155" t="s">
        <v>114</v>
      </c>
    </row>
    <row r="411" spans="1:65" s="2" customFormat="1" ht="16.5" customHeight="1">
      <c r="A411" s="33"/>
      <c r="B411" s="134"/>
      <c r="C411" s="135" t="s">
        <v>545</v>
      </c>
      <c r="D411" s="135" t="s">
        <v>117</v>
      </c>
      <c r="E411" s="136" t="s">
        <v>546</v>
      </c>
      <c r="F411" s="137" t="s">
        <v>547</v>
      </c>
      <c r="G411" s="138" t="s">
        <v>520</v>
      </c>
      <c r="H411" s="139">
        <v>1</v>
      </c>
      <c r="I411" s="140"/>
      <c r="J411" s="141">
        <f>ROUND(I411*H411,2)</f>
        <v>0</v>
      </c>
      <c r="K411" s="137" t="s">
        <v>121</v>
      </c>
      <c r="L411" s="34"/>
      <c r="M411" s="142" t="s">
        <v>3</v>
      </c>
      <c r="N411" s="143" t="s">
        <v>43</v>
      </c>
      <c r="O411" s="54"/>
      <c r="P411" s="144">
        <f>O411*H411</f>
        <v>0</v>
      </c>
      <c r="Q411" s="144">
        <v>0</v>
      </c>
      <c r="R411" s="144">
        <f>Q411*H411</f>
        <v>0</v>
      </c>
      <c r="S411" s="144">
        <v>9.1999999999999998E-3</v>
      </c>
      <c r="T411" s="145">
        <f>S411*H411</f>
        <v>9.1999999999999998E-3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46" t="s">
        <v>122</v>
      </c>
      <c r="AT411" s="146" t="s">
        <v>117</v>
      </c>
      <c r="AU411" s="146" t="s">
        <v>81</v>
      </c>
      <c r="AY411" s="18" t="s">
        <v>114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8" t="s">
        <v>77</v>
      </c>
      <c r="BK411" s="147">
        <f>ROUND(I411*H411,2)</f>
        <v>0</v>
      </c>
      <c r="BL411" s="18" t="s">
        <v>122</v>
      </c>
      <c r="BM411" s="146" t="s">
        <v>548</v>
      </c>
    </row>
    <row r="412" spans="1:65" s="2" customFormat="1" ht="11.25">
      <c r="A412" s="33"/>
      <c r="B412" s="34"/>
      <c r="C412" s="33"/>
      <c r="D412" s="148" t="s">
        <v>124</v>
      </c>
      <c r="E412" s="33"/>
      <c r="F412" s="149" t="s">
        <v>549</v>
      </c>
      <c r="G412" s="33"/>
      <c r="H412" s="33"/>
      <c r="I412" s="150"/>
      <c r="J412" s="33"/>
      <c r="K412" s="33"/>
      <c r="L412" s="34"/>
      <c r="M412" s="151"/>
      <c r="N412" s="152"/>
      <c r="O412" s="54"/>
      <c r="P412" s="54"/>
      <c r="Q412" s="54"/>
      <c r="R412" s="54"/>
      <c r="S412" s="54"/>
      <c r="T412" s="55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8" t="s">
        <v>124</v>
      </c>
      <c r="AU412" s="18" t="s">
        <v>81</v>
      </c>
    </row>
    <row r="413" spans="1:65" s="13" customFormat="1" ht="11.25">
      <c r="B413" s="153"/>
      <c r="D413" s="154" t="s">
        <v>126</v>
      </c>
      <c r="E413" s="155" t="s">
        <v>3</v>
      </c>
      <c r="F413" s="156" t="s">
        <v>77</v>
      </c>
      <c r="H413" s="157">
        <v>1</v>
      </c>
      <c r="I413" s="158"/>
      <c r="L413" s="153"/>
      <c r="M413" s="159"/>
      <c r="N413" s="160"/>
      <c r="O413" s="160"/>
      <c r="P413" s="160"/>
      <c r="Q413" s="160"/>
      <c r="R413" s="160"/>
      <c r="S413" s="160"/>
      <c r="T413" s="161"/>
      <c r="AT413" s="155" t="s">
        <v>126</v>
      </c>
      <c r="AU413" s="155" t="s">
        <v>81</v>
      </c>
      <c r="AV413" s="13" t="s">
        <v>81</v>
      </c>
      <c r="AW413" s="13" t="s">
        <v>33</v>
      </c>
      <c r="AX413" s="13" t="s">
        <v>77</v>
      </c>
      <c r="AY413" s="155" t="s">
        <v>114</v>
      </c>
    </row>
    <row r="414" spans="1:65" s="2" customFormat="1" ht="16.5" customHeight="1">
      <c r="A414" s="33"/>
      <c r="B414" s="134"/>
      <c r="C414" s="135" t="s">
        <v>550</v>
      </c>
      <c r="D414" s="135" t="s">
        <v>117</v>
      </c>
      <c r="E414" s="136" t="s">
        <v>551</v>
      </c>
      <c r="F414" s="137" t="s">
        <v>552</v>
      </c>
      <c r="G414" s="138" t="s">
        <v>520</v>
      </c>
      <c r="H414" s="139">
        <v>1</v>
      </c>
      <c r="I414" s="140"/>
      <c r="J414" s="141">
        <f>ROUND(I414*H414,2)</f>
        <v>0</v>
      </c>
      <c r="K414" s="137" t="s">
        <v>3</v>
      </c>
      <c r="L414" s="34"/>
      <c r="M414" s="142" t="s">
        <v>3</v>
      </c>
      <c r="N414" s="143" t="s">
        <v>43</v>
      </c>
      <c r="O414" s="54"/>
      <c r="P414" s="144">
        <f>O414*H414</f>
        <v>0</v>
      </c>
      <c r="Q414" s="144">
        <v>4.2999999999999999E-4</v>
      </c>
      <c r="R414" s="144">
        <f>Q414*H414</f>
        <v>4.2999999999999999E-4</v>
      </c>
      <c r="S414" s="144">
        <v>0</v>
      </c>
      <c r="T414" s="145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46" t="s">
        <v>122</v>
      </c>
      <c r="AT414" s="146" t="s">
        <v>117</v>
      </c>
      <c r="AU414" s="146" t="s">
        <v>81</v>
      </c>
      <c r="AY414" s="18" t="s">
        <v>114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8" t="s">
        <v>77</v>
      </c>
      <c r="BK414" s="147">
        <f>ROUND(I414*H414,2)</f>
        <v>0</v>
      </c>
      <c r="BL414" s="18" t="s">
        <v>122</v>
      </c>
      <c r="BM414" s="146" t="s">
        <v>553</v>
      </c>
    </row>
    <row r="415" spans="1:65" s="14" customFormat="1" ht="22.5">
      <c r="B415" s="172"/>
      <c r="D415" s="154" t="s">
        <v>126</v>
      </c>
      <c r="E415" s="173" t="s">
        <v>3</v>
      </c>
      <c r="F415" s="174" t="s">
        <v>554</v>
      </c>
      <c r="H415" s="173" t="s">
        <v>3</v>
      </c>
      <c r="I415" s="175"/>
      <c r="L415" s="172"/>
      <c r="M415" s="176"/>
      <c r="N415" s="177"/>
      <c r="O415" s="177"/>
      <c r="P415" s="177"/>
      <c r="Q415" s="177"/>
      <c r="R415" s="177"/>
      <c r="S415" s="177"/>
      <c r="T415" s="178"/>
      <c r="AT415" s="173" t="s">
        <v>126</v>
      </c>
      <c r="AU415" s="173" t="s">
        <v>81</v>
      </c>
      <c r="AV415" s="14" t="s">
        <v>77</v>
      </c>
      <c r="AW415" s="14" t="s">
        <v>33</v>
      </c>
      <c r="AX415" s="14" t="s">
        <v>72</v>
      </c>
      <c r="AY415" s="173" t="s">
        <v>114</v>
      </c>
    </row>
    <row r="416" spans="1:65" s="13" customFormat="1" ht="11.25">
      <c r="B416" s="153"/>
      <c r="D416" s="154" t="s">
        <v>126</v>
      </c>
      <c r="E416" s="155" t="s">
        <v>3</v>
      </c>
      <c r="F416" s="156" t="s">
        <v>77</v>
      </c>
      <c r="H416" s="157">
        <v>1</v>
      </c>
      <c r="I416" s="158"/>
      <c r="L416" s="153"/>
      <c r="M416" s="159"/>
      <c r="N416" s="160"/>
      <c r="O416" s="160"/>
      <c r="P416" s="160"/>
      <c r="Q416" s="160"/>
      <c r="R416" s="160"/>
      <c r="S416" s="160"/>
      <c r="T416" s="161"/>
      <c r="AT416" s="155" t="s">
        <v>126</v>
      </c>
      <c r="AU416" s="155" t="s">
        <v>81</v>
      </c>
      <c r="AV416" s="13" t="s">
        <v>81</v>
      </c>
      <c r="AW416" s="13" t="s">
        <v>33</v>
      </c>
      <c r="AX416" s="13" t="s">
        <v>77</v>
      </c>
      <c r="AY416" s="155" t="s">
        <v>114</v>
      </c>
    </row>
    <row r="417" spans="1:65" s="2" customFormat="1" ht="16.5" customHeight="1">
      <c r="A417" s="33"/>
      <c r="B417" s="134"/>
      <c r="C417" s="135" t="s">
        <v>555</v>
      </c>
      <c r="D417" s="135" t="s">
        <v>117</v>
      </c>
      <c r="E417" s="136" t="s">
        <v>556</v>
      </c>
      <c r="F417" s="137" t="s">
        <v>557</v>
      </c>
      <c r="G417" s="138" t="s">
        <v>520</v>
      </c>
      <c r="H417" s="139">
        <v>1</v>
      </c>
      <c r="I417" s="140"/>
      <c r="J417" s="141">
        <f>ROUND(I417*H417,2)</f>
        <v>0</v>
      </c>
      <c r="K417" s="137" t="s">
        <v>121</v>
      </c>
      <c r="L417" s="34"/>
      <c r="M417" s="142" t="s">
        <v>3</v>
      </c>
      <c r="N417" s="143" t="s">
        <v>43</v>
      </c>
      <c r="O417" s="54"/>
      <c r="P417" s="144">
        <f>O417*H417</f>
        <v>0</v>
      </c>
      <c r="Q417" s="144">
        <v>0</v>
      </c>
      <c r="R417" s="144">
        <f>Q417*H417</f>
        <v>0</v>
      </c>
      <c r="S417" s="144">
        <v>3.4700000000000002E-2</v>
      </c>
      <c r="T417" s="145">
        <f>S417*H417</f>
        <v>3.4700000000000002E-2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46" t="s">
        <v>122</v>
      </c>
      <c r="AT417" s="146" t="s">
        <v>117</v>
      </c>
      <c r="AU417" s="146" t="s">
        <v>81</v>
      </c>
      <c r="AY417" s="18" t="s">
        <v>114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8" t="s">
        <v>77</v>
      </c>
      <c r="BK417" s="147">
        <f>ROUND(I417*H417,2)</f>
        <v>0</v>
      </c>
      <c r="BL417" s="18" t="s">
        <v>122</v>
      </c>
      <c r="BM417" s="146" t="s">
        <v>558</v>
      </c>
    </row>
    <row r="418" spans="1:65" s="2" customFormat="1" ht="11.25">
      <c r="A418" s="33"/>
      <c r="B418" s="34"/>
      <c r="C418" s="33"/>
      <c r="D418" s="148" t="s">
        <v>124</v>
      </c>
      <c r="E418" s="33"/>
      <c r="F418" s="149" t="s">
        <v>559</v>
      </c>
      <c r="G418" s="33"/>
      <c r="H418" s="33"/>
      <c r="I418" s="150"/>
      <c r="J418" s="33"/>
      <c r="K418" s="33"/>
      <c r="L418" s="34"/>
      <c r="M418" s="151"/>
      <c r="N418" s="152"/>
      <c r="O418" s="54"/>
      <c r="P418" s="54"/>
      <c r="Q418" s="54"/>
      <c r="R418" s="54"/>
      <c r="S418" s="54"/>
      <c r="T418" s="55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124</v>
      </c>
      <c r="AU418" s="18" t="s">
        <v>81</v>
      </c>
    </row>
    <row r="419" spans="1:65" s="13" customFormat="1" ht="11.25">
      <c r="B419" s="153"/>
      <c r="D419" s="154" t="s">
        <v>126</v>
      </c>
      <c r="E419" s="155" t="s">
        <v>3</v>
      </c>
      <c r="F419" s="156" t="s">
        <v>77</v>
      </c>
      <c r="H419" s="157">
        <v>1</v>
      </c>
      <c r="I419" s="158"/>
      <c r="L419" s="153"/>
      <c r="M419" s="159"/>
      <c r="N419" s="160"/>
      <c r="O419" s="160"/>
      <c r="P419" s="160"/>
      <c r="Q419" s="160"/>
      <c r="R419" s="160"/>
      <c r="S419" s="160"/>
      <c r="T419" s="161"/>
      <c r="AT419" s="155" t="s">
        <v>126</v>
      </c>
      <c r="AU419" s="155" t="s">
        <v>81</v>
      </c>
      <c r="AV419" s="13" t="s">
        <v>81</v>
      </c>
      <c r="AW419" s="13" t="s">
        <v>33</v>
      </c>
      <c r="AX419" s="13" t="s">
        <v>77</v>
      </c>
      <c r="AY419" s="155" t="s">
        <v>114</v>
      </c>
    </row>
    <row r="420" spans="1:65" s="2" customFormat="1" ht="24.2" customHeight="1">
      <c r="A420" s="33"/>
      <c r="B420" s="134"/>
      <c r="C420" s="135" t="s">
        <v>560</v>
      </c>
      <c r="D420" s="135" t="s">
        <v>117</v>
      </c>
      <c r="E420" s="136" t="s">
        <v>561</v>
      </c>
      <c r="F420" s="137" t="s">
        <v>562</v>
      </c>
      <c r="G420" s="138" t="s">
        <v>190</v>
      </c>
      <c r="H420" s="139">
        <v>0.108</v>
      </c>
      <c r="I420" s="140"/>
      <c r="J420" s="141">
        <f>ROUND(I420*H420,2)</f>
        <v>0</v>
      </c>
      <c r="K420" s="137" t="s">
        <v>121</v>
      </c>
      <c r="L420" s="34"/>
      <c r="M420" s="142" t="s">
        <v>3</v>
      </c>
      <c r="N420" s="143" t="s">
        <v>43</v>
      </c>
      <c r="O420" s="54"/>
      <c r="P420" s="144">
        <f>O420*H420</f>
        <v>0</v>
      </c>
      <c r="Q420" s="144">
        <v>0</v>
      </c>
      <c r="R420" s="144">
        <f>Q420*H420</f>
        <v>0</v>
      </c>
      <c r="S420" s="144">
        <v>0</v>
      </c>
      <c r="T420" s="145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46" t="s">
        <v>122</v>
      </c>
      <c r="AT420" s="146" t="s">
        <v>117</v>
      </c>
      <c r="AU420" s="146" t="s">
        <v>81</v>
      </c>
      <c r="AY420" s="18" t="s">
        <v>114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8" t="s">
        <v>77</v>
      </c>
      <c r="BK420" s="147">
        <f>ROUND(I420*H420,2)</f>
        <v>0</v>
      </c>
      <c r="BL420" s="18" t="s">
        <v>122</v>
      </c>
      <c r="BM420" s="146" t="s">
        <v>563</v>
      </c>
    </row>
    <row r="421" spans="1:65" s="2" customFormat="1" ht="11.25">
      <c r="A421" s="33"/>
      <c r="B421" s="34"/>
      <c r="C421" s="33"/>
      <c r="D421" s="148" t="s">
        <v>124</v>
      </c>
      <c r="E421" s="33"/>
      <c r="F421" s="149" t="s">
        <v>564</v>
      </c>
      <c r="G421" s="33"/>
      <c r="H421" s="33"/>
      <c r="I421" s="150"/>
      <c r="J421" s="33"/>
      <c r="K421" s="33"/>
      <c r="L421" s="34"/>
      <c r="M421" s="151"/>
      <c r="N421" s="152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124</v>
      </c>
      <c r="AU421" s="18" t="s">
        <v>81</v>
      </c>
    </row>
    <row r="422" spans="1:65" s="13" customFormat="1" ht="11.25">
      <c r="B422" s="153"/>
      <c r="D422" s="154" t="s">
        <v>126</v>
      </c>
      <c r="E422" s="155" t="s">
        <v>3</v>
      </c>
      <c r="F422" s="156" t="s">
        <v>565</v>
      </c>
      <c r="H422" s="157">
        <v>0.108</v>
      </c>
      <c r="I422" s="158"/>
      <c r="L422" s="153"/>
      <c r="M422" s="159"/>
      <c r="N422" s="160"/>
      <c r="O422" s="160"/>
      <c r="P422" s="160"/>
      <c r="Q422" s="160"/>
      <c r="R422" s="160"/>
      <c r="S422" s="160"/>
      <c r="T422" s="161"/>
      <c r="AT422" s="155" t="s">
        <v>126</v>
      </c>
      <c r="AU422" s="155" t="s">
        <v>81</v>
      </c>
      <c r="AV422" s="13" t="s">
        <v>81</v>
      </c>
      <c r="AW422" s="13" t="s">
        <v>33</v>
      </c>
      <c r="AX422" s="13" t="s">
        <v>77</v>
      </c>
      <c r="AY422" s="155" t="s">
        <v>114</v>
      </c>
    </row>
    <row r="423" spans="1:65" s="2" customFormat="1" ht="16.5" customHeight="1">
      <c r="A423" s="33"/>
      <c r="B423" s="134"/>
      <c r="C423" s="135" t="s">
        <v>566</v>
      </c>
      <c r="D423" s="135" t="s">
        <v>117</v>
      </c>
      <c r="E423" s="136" t="s">
        <v>567</v>
      </c>
      <c r="F423" s="137" t="s">
        <v>568</v>
      </c>
      <c r="G423" s="138" t="s">
        <v>520</v>
      </c>
      <c r="H423" s="139">
        <v>6</v>
      </c>
      <c r="I423" s="140"/>
      <c r="J423" s="141">
        <f>ROUND(I423*H423,2)</f>
        <v>0</v>
      </c>
      <c r="K423" s="137" t="s">
        <v>121</v>
      </c>
      <c r="L423" s="34"/>
      <c r="M423" s="142" t="s">
        <v>3</v>
      </c>
      <c r="N423" s="143" t="s">
        <v>43</v>
      </c>
      <c r="O423" s="54"/>
      <c r="P423" s="144">
        <f>O423*H423</f>
        <v>0</v>
      </c>
      <c r="Q423" s="144">
        <v>2.4000000000000001E-4</v>
      </c>
      <c r="R423" s="144">
        <f>Q423*H423</f>
        <v>1.4400000000000001E-3</v>
      </c>
      <c r="S423" s="144">
        <v>0</v>
      </c>
      <c r="T423" s="145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46" t="s">
        <v>122</v>
      </c>
      <c r="AT423" s="146" t="s">
        <v>117</v>
      </c>
      <c r="AU423" s="146" t="s">
        <v>81</v>
      </c>
      <c r="AY423" s="18" t="s">
        <v>114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8" t="s">
        <v>77</v>
      </c>
      <c r="BK423" s="147">
        <f>ROUND(I423*H423,2)</f>
        <v>0</v>
      </c>
      <c r="BL423" s="18" t="s">
        <v>122</v>
      </c>
      <c r="BM423" s="146" t="s">
        <v>569</v>
      </c>
    </row>
    <row r="424" spans="1:65" s="2" customFormat="1" ht="11.25">
      <c r="A424" s="33"/>
      <c r="B424" s="34"/>
      <c r="C424" s="33"/>
      <c r="D424" s="148" t="s">
        <v>124</v>
      </c>
      <c r="E424" s="33"/>
      <c r="F424" s="149" t="s">
        <v>570</v>
      </c>
      <c r="G424" s="33"/>
      <c r="H424" s="33"/>
      <c r="I424" s="150"/>
      <c r="J424" s="33"/>
      <c r="K424" s="33"/>
      <c r="L424" s="34"/>
      <c r="M424" s="151"/>
      <c r="N424" s="152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124</v>
      </c>
      <c r="AU424" s="18" t="s">
        <v>81</v>
      </c>
    </row>
    <row r="425" spans="1:65" s="13" customFormat="1" ht="11.25">
      <c r="B425" s="153"/>
      <c r="D425" s="154" t="s">
        <v>126</v>
      </c>
      <c r="E425" s="155" t="s">
        <v>3</v>
      </c>
      <c r="F425" s="156" t="s">
        <v>451</v>
      </c>
      <c r="H425" s="157">
        <v>6</v>
      </c>
      <c r="I425" s="158"/>
      <c r="L425" s="153"/>
      <c r="M425" s="159"/>
      <c r="N425" s="160"/>
      <c r="O425" s="160"/>
      <c r="P425" s="160"/>
      <c r="Q425" s="160"/>
      <c r="R425" s="160"/>
      <c r="S425" s="160"/>
      <c r="T425" s="161"/>
      <c r="AT425" s="155" t="s">
        <v>126</v>
      </c>
      <c r="AU425" s="155" t="s">
        <v>81</v>
      </c>
      <c r="AV425" s="13" t="s">
        <v>81</v>
      </c>
      <c r="AW425" s="13" t="s">
        <v>33</v>
      </c>
      <c r="AX425" s="13" t="s">
        <v>77</v>
      </c>
      <c r="AY425" s="155" t="s">
        <v>114</v>
      </c>
    </row>
    <row r="426" spans="1:65" s="2" customFormat="1" ht="16.5" customHeight="1">
      <c r="A426" s="33"/>
      <c r="B426" s="134"/>
      <c r="C426" s="135" t="s">
        <v>571</v>
      </c>
      <c r="D426" s="135" t="s">
        <v>117</v>
      </c>
      <c r="E426" s="136" t="s">
        <v>572</v>
      </c>
      <c r="F426" s="137" t="s">
        <v>573</v>
      </c>
      <c r="G426" s="138" t="s">
        <v>213</v>
      </c>
      <c r="H426" s="139">
        <v>2</v>
      </c>
      <c r="I426" s="140"/>
      <c r="J426" s="141">
        <f>ROUND(I426*H426,2)</f>
        <v>0</v>
      </c>
      <c r="K426" s="137" t="s">
        <v>121</v>
      </c>
      <c r="L426" s="34"/>
      <c r="M426" s="142" t="s">
        <v>3</v>
      </c>
      <c r="N426" s="143" t="s">
        <v>43</v>
      </c>
      <c r="O426" s="54"/>
      <c r="P426" s="144">
        <f>O426*H426</f>
        <v>0</v>
      </c>
      <c r="Q426" s="144">
        <v>1.09E-3</v>
      </c>
      <c r="R426" s="144">
        <f>Q426*H426</f>
        <v>2.1800000000000001E-3</v>
      </c>
      <c r="S426" s="144">
        <v>0</v>
      </c>
      <c r="T426" s="145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46" t="s">
        <v>122</v>
      </c>
      <c r="AT426" s="146" t="s">
        <v>117</v>
      </c>
      <c r="AU426" s="146" t="s">
        <v>81</v>
      </c>
      <c r="AY426" s="18" t="s">
        <v>114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8" t="s">
        <v>77</v>
      </c>
      <c r="BK426" s="147">
        <f>ROUND(I426*H426,2)</f>
        <v>0</v>
      </c>
      <c r="BL426" s="18" t="s">
        <v>122</v>
      </c>
      <c r="BM426" s="146" t="s">
        <v>574</v>
      </c>
    </row>
    <row r="427" spans="1:65" s="2" customFormat="1" ht="11.25">
      <c r="A427" s="33"/>
      <c r="B427" s="34"/>
      <c r="C427" s="33"/>
      <c r="D427" s="148" t="s">
        <v>124</v>
      </c>
      <c r="E427" s="33"/>
      <c r="F427" s="149" t="s">
        <v>575</v>
      </c>
      <c r="G427" s="33"/>
      <c r="H427" s="33"/>
      <c r="I427" s="150"/>
      <c r="J427" s="33"/>
      <c r="K427" s="33"/>
      <c r="L427" s="34"/>
      <c r="M427" s="151"/>
      <c r="N427" s="152"/>
      <c r="O427" s="54"/>
      <c r="P427" s="54"/>
      <c r="Q427" s="54"/>
      <c r="R427" s="54"/>
      <c r="S427" s="54"/>
      <c r="T427" s="55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124</v>
      </c>
      <c r="AU427" s="18" t="s">
        <v>81</v>
      </c>
    </row>
    <row r="428" spans="1:65" s="14" customFormat="1" ht="11.25">
      <c r="B428" s="172"/>
      <c r="D428" s="154" t="s">
        <v>126</v>
      </c>
      <c r="E428" s="173" t="s">
        <v>3</v>
      </c>
      <c r="F428" s="174" t="s">
        <v>576</v>
      </c>
      <c r="H428" s="173" t="s">
        <v>3</v>
      </c>
      <c r="I428" s="175"/>
      <c r="L428" s="172"/>
      <c r="M428" s="176"/>
      <c r="N428" s="177"/>
      <c r="O428" s="177"/>
      <c r="P428" s="177"/>
      <c r="Q428" s="177"/>
      <c r="R428" s="177"/>
      <c r="S428" s="177"/>
      <c r="T428" s="178"/>
      <c r="AT428" s="173" t="s">
        <v>126</v>
      </c>
      <c r="AU428" s="173" t="s">
        <v>81</v>
      </c>
      <c r="AV428" s="14" t="s">
        <v>77</v>
      </c>
      <c r="AW428" s="14" t="s">
        <v>33</v>
      </c>
      <c r="AX428" s="14" t="s">
        <v>72</v>
      </c>
      <c r="AY428" s="173" t="s">
        <v>114</v>
      </c>
    </row>
    <row r="429" spans="1:65" s="13" customFormat="1" ht="11.25">
      <c r="B429" s="153"/>
      <c r="D429" s="154" t="s">
        <v>126</v>
      </c>
      <c r="E429" s="155" t="s">
        <v>3</v>
      </c>
      <c r="F429" s="156" t="s">
        <v>81</v>
      </c>
      <c r="H429" s="157">
        <v>2</v>
      </c>
      <c r="I429" s="158"/>
      <c r="L429" s="153"/>
      <c r="M429" s="159"/>
      <c r="N429" s="160"/>
      <c r="O429" s="160"/>
      <c r="P429" s="160"/>
      <c r="Q429" s="160"/>
      <c r="R429" s="160"/>
      <c r="S429" s="160"/>
      <c r="T429" s="161"/>
      <c r="AT429" s="155" t="s">
        <v>126</v>
      </c>
      <c r="AU429" s="155" t="s">
        <v>81</v>
      </c>
      <c r="AV429" s="13" t="s">
        <v>81</v>
      </c>
      <c r="AW429" s="13" t="s">
        <v>33</v>
      </c>
      <c r="AX429" s="13" t="s">
        <v>77</v>
      </c>
      <c r="AY429" s="155" t="s">
        <v>114</v>
      </c>
    </row>
    <row r="430" spans="1:65" s="2" customFormat="1" ht="16.5" customHeight="1">
      <c r="A430" s="33"/>
      <c r="B430" s="134"/>
      <c r="C430" s="135" t="s">
        <v>577</v>
      </c>
      <c r="D430" s="135" t="s">
        <v>117</v>
      </c>
      <c r="E430" s="136" t="s">
        <v>578</v>
      </c>
      <c r="F430" s="137" t="s">
        <v>579</v>
      </c>
      <c r="G430" s="138" t="s">
        <v>520</v>
      </c>
      <c r="H430" s="139">
        <v>1</v>
      </c>
      <c r="I430" s="140"/>
      <c r="J430" s="141">
        <f>ROUND(I430*H430,2)</f>
        <v>0</v>
      </c>
      <c r="K430" s="137" t="s">
        <v>121</v>
      </c>
      <c r="L430" s="34"/>
      <c r="M430" s="142" t="s">
        <v>3</v>
      </c>
      <c r="N430" s="143" t="s">
        <v>43</v>
      </c>
      <c r="O430" s="54"/>
      <c r="P430" s="144">
        <f>O430*H430</f>
        <v>0</v>
      </c>
      <c r="Q430" s="144">
        <v>0</v>
      </c>
      <c r="R430" s="144">
        <f>Q430*H430</f>
        <v>0</v>
      </c>
      <c r="S430" s="144">
        <v>1.56E-3</v>
      </c>
      <c r="T430" s="145">
        <f>S430*H430</f>
        <v>1.56E-3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46" t="s">
        <v>122</v>
      </c>
      <c r="AT430" s="146" t="s">
        <v>117</v>
      </c>
      <c r="AU430" s="146" t="s">
        <v>81</v>
      </c>
      <c r="AY430" s="18" t="s">
        <v>114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8" t="s">
        <v>77</v>
      </c>
      <c r="BK430" s="147">
        <f>ROUND(I430*H430,2)</f>
        <v>0</v>
      </c>
      <c r="BL430" s="18" t="s">
        <v>122</v>
      </c>
      <c r="BM430" s="146" t="s">
        <v>580</v>
      </c>
    </row>
    <row r="431" spans="1:65" s="2" customFormat="1" ht="11.25">
      <c r="A431" s="33"/>
      <c r="B431" s="34"/>
      <c r="C431" s="33"/>
      <c r="D431" s="148" t="s">
        <v>124</v>
      </c>
      <c r="E431" s="33"/>
      <c r="F431" s="149" t="s">
        <v>581</v>
      </c>
      <c r="G431" s="33"/>
      <c r="H431" s="33"/>
      <c r="I431" s="150"/>
      <c r="J431" s="33"/>
      <c r="K431" s="33"/>
      <c r="L431" s="34"/>
      <c r="M431" s="151"/>
      <c r="N431" s="152"/>
      <c r="O431" s="54"/>
      <c r="P431" s="54"/>
      <c r="Q431" s="54"/>
      <c r="R431" s="54"/>
      <c r="S431" s="54"/>
      <c r="T431" s="55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124</v>
      </c>
      <c r="AU431" s="18" t="s">
        <v>81</v>
      </c>
    </row>
    <row r="432" spans="1:65" s="13" customFormat="1" ht="11.25">
      <c r="B432" s="153"/>
      <c r="D432" s="154" t="s">
        <v>126</v>
      </c>
      <c r="E432" s="155" t="s">
        <v>3</v>
      </c>
      <c r="F432" s="156" t="s">
        <v>77</v>
      </c>
      <c r="H432" s="157">
        <v>1</v>
      </c>
      <c r="I432" s="158"/>
      <c r="L432" s="153"/>
      <c r="M432" s="159"/>
      <c r="N432" s="160"/>
      <c r="O432" s="160"/>
      <c r="P432" s="160"/>
      <c r="Q432" s="160"/>
      <c r="R432" s="160"/>
      <c r="S432" s="160"/>
      <c r="T432" s="161"/>
      <c r="AT432" s="155" t="s">
        <v>126</v>
      </c>
      <c r="AU432" s="155" t="s">
        <v>81</v>
      </c>
      <c r="AV432" s="13" t="s">
        <v>81</v>
      </c>
      <c r="AW432" s="13" t="s">
        <v>33</v>
      </c>
      <c r="AX432" s="13" t="s">
        <v>77</v>
      </c>
      <c r="AY432" s="155" t="s">
        <v>114</v>
      </c>
    </row>
    <row r="433" spans="1:65" s="2" customFormat="1" ht="16.5" customHeight="1">
      <c r="A433" s="33"/>
      <c r="B433" s="134"/>
      <c r="C433" s="135" t="s">
        <v>582</v>
      </c>
      <c r="D433" s="135" t="s">
        <v>117</v>
      </c>
      <c r="E433" s="136" t="s">
        <v>583</v>
      </c>
      <c r="F433" s="137" t="s">
        <v>584</v>
      </c>
      <c r="G433" s="138" t="s">
        <v>520</v>
      </c>
      <c r="H433" s="139">
        <v>4</v>
      </c>
      <c r="I433" s="140"/>
      <c r="J433" s="141">
        <f>ROUND(I433*H433,2)</f>
        <v>0</v>
      </c>
      <c r="K433" s="137" t="s">
        <v>121</v>
      </c>
      <c r="L433" s="34"/>
      <c r="M433" s="142" t="s">
        <v>3</v>
      </c>
      <c r="N433" s="143" t="s">
        <v>43</v>
      </c>
      <c r="O433" s="54"/>
      <c r="P433" s="144">
        <f>O433*H433</f>
        <v>0</v>
      </c>
      <c r="Q433" s="144">
        <v>0</v>
      </c>
      <c r="R433" s="144">
        <f>Q433*H433</f>
        <v>0</v>
      </c>
      <c r="S433" s="144">
        <v>8.5999999999999998E-4</v>
      </c>
      <c r="T433" s="145">
        <f>S433*H433</f>
        <v>3.4399999999999999E-3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46" t="s">
        <v>122</v>
      </c>
      <c r="AT433" s="146" t="s">
        <v>117</v>
      </c>
      <c r="AU433" s="146" t="s">
        <v>81</v>
      </c>
      <c r="AY433" s="18" t="s">
        <v>114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8" t="s">
        <v>77</v>
      </c>
      <c r="BK433" s="147">
        <f>ROUND(I433*H433,2)</f>
        <v>0</v>
      </c>
      <c r="BL433" s="18" t="s">
        <v>122</v>
      </c>
      <c r="BM433" s="146" t="s">
        <v>585</v>
      </c>
    </row>
    <row r="434" spans="1:65" s="2" customFormat="1" ht="11.25">
      <c r="A434" s="33"/>
      <c r="B434" s="34"/>
      <c r="C434" s="33"/>
      <c r="D434" s="148" t="s">
        <v>124</v>
      </c>
      <c r="E434" s="33"/>
      <c r="F434" s="149" t="s">
        <v>586</v>
      </c>
      <c r="G434" s="33"/>
      <c r="H434" s="33"/>
      <c r="I434" s="150"/>
      <c r="J434" s="33"/>
      <c r="K434" s="33"/>
      <c r="L434" s="34"/>
      <c r="M434" s="151"/>
      <c r="N434" s="152"/>
      <c r="O434" s="54"/>
      <c r="P434" s="54"/>
      <c r="Q434" s="54"/>
      <c r="R434" s="54"/>
      <c r="S434" s="54"/>
      <c r="T434" s="55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124</v>
      </c>
      <c r="AU434" s="18" t="s">
        <v>81</v>
      </c>
    </row>
    <row r="435" spans="1:65" s="13" customFormat="1" ht="11.25">
      <c r="B435" s="153"/>
      <c r="D435" s="154" t="s">
        <v>126</v>
      </c>
      <c r="E435" s="155" t="s">
        <v>3</v>
      </c>
      <c r="F435" s="156" t="s">
        <v>137</v>
      </c>
      <c r="H435" s="157">
        <v>4</v>
      </c>
      <c r="I435" s="158"/>
      <c r="L435" s="153"/>
      <c r="M435" s="159"/>
      <c r="N435" s="160"/>
      <c r="O435" s="160"/>
      <c r="P435" s="160"/>
      <c r="Q435" s="160"/>
      <c r="R435" s="160"/>
      <c r="S435" s="160"/>
      <c r="T435" s="161"/>
      <c r="AT435" s="155" t="s">
        <v>126</v>
      </c>
      <c r="AU435" s="155" t="s">
        <v>81</v>
      </c>
      <c r="AV435" s="13" t="s">
        <v>81</v>
      </c>
      <c r="AW435" s="13" t="s">
        <v>33</v>
      </c>
      <c r="AX435" s="13" t="s">
        <v>77</v>
      </c>
      <c r="AY435" s="155" t="s">
        <v>114</v>
      </c>
    </row>
    <row r="436" spans="1:65" s="2" customFormat="1" ht="16.5" customHeight="1">
      <c r="A436" s="33"/>
      <c r="B436" s="134"/>
      <c r="C436" s="135" t="s">
        <v>587</v>
      </c>
      <c r="D436" s="135" t="s">
        <v>117</v>
      </c>
      <c r="E436" s="136" t="s">
        <v>588</v>
      </c>
      <c r="F436" s="137" t="s">
        <v>589</v>
      </c>
      <c r="G436" s="138" t="s">
        <v>213</v>
      </c>
      <c r="H436" s="139">
        <v>2</v>
      </c>
      <c r="I436" s="140"/>
      <c r="J436" s="141">
        <f>ROUND(I436*H436,2)</f>
        <v>0</v>
      </c>
      <c r="K436" s="137" t="s">
        <v>121</v>
      </c>
      <c r="L436" s="34"/>
      <c r="M436" s="142" t="s">
        <v>3</v>
      </c>
      <c r="N436" s="143" t="s">
        <v>43</v>
      </c>
      <c r="O436" s="54"/>
      <c r="P436" s="144">
        <f>O436*H436</f>
        <v>0</v>
      </c>
      <c r="Q436" s="144">
        <v>4.0000000000000003E-5</v>
      </c>
      <c r="R436" s="144">
        <f>Q436*H436</f>
        <v>8.0000000000000007E-5</v>
      </c>
      <c r="S436" s="144">
        <v>0</v>
      </c>
      <c r="T436" s="145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46" t="s">
        <v>122</v>
      </c>
      <c r="AT436" s="146" t="s">
        <v>117</v>
      </c>
      <c r="AU436" s="146" t="s">
        <v>81</v>
      </c>
      <c r="AY436" s="18" t="s">
        <v>114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8" t="s">
        <v>77</v>
      </c>
      <c r="BK436" s="147">
        <f>ROUND(I436*H436,2)</f>
        <v>0</v>
      </c>
      <c r="BL436" s="18" t="s">
        <v>122</v>
      </c>
      <c r="BM436" s="146" t="s">
        <v>590</v>
      </c>
    </row>
    <row r="437" spans="1:65" s="2" customFormat="1" ht="11.25">
      <c r="A437" s="33"/>
      <c r="B437" s="34"/>
      <c r="C437" s="33"/>
      <c r="D437" s="148" t="s">
        <v>124</v>
      </c>
      <c r="E437" s="33"/>
      <c r="F437" s="149" t="s">
        <v>591</v>
      </c>
      <c r="G437" s="33"/>
      <c r="H437" s="33"/>
      <c r="I437" s="150"/>
      <c r="J437" s="33"/>
      <c r="K437" s="33"/>
      <c r="L437" s="34"/>
      <c r="M437" s="151"/>
      <c r="N437" s="152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124</v>
      </c>
      <c r="AU437" s="18" t="s">
        <v>81</v>
      </c>
    </row>
    <row r="438" spans="1:65" s="14" customFormat="1" ht="11.25">
      <c r="B438" s="172"/>
      <c r="D438" s="154" t="s">
        <v>126</v>
      </c>
      <c r="E438" s="173" t="s">
        <v>3</v>
      </c>
      <c r="F438" s="174" t="s">
        <v>592</v>
      </c>
      <c r="H438" s="173" t="s">
        <v>3</v>
      </c>
      <c r="I438" s="175"/>
      <c r="L438" s="172"/>
      <c r="M438" s="176"/>
      <c r="N438" s="177"/>
      <c r="O438" s="177"/>
      <c r="P438" s="177"/>
      <c r="Q438" s="177"/>
      <c r="R438" s="177"/>
      <c r="S438" s="177"/>
      <c r="T438" s="178"/>
      <c r="AT438" s="173" t="s">
        <v>126</v>
      </c>
      <c r="AU438" s="173" t="s">
        <v>81</v>
      </c>
      <c r="AV438" s="14" t="s">
        <v>77</v>
      </c>
      <c r="AW438" s="14" t="s">
        <v>33</v>
      </c>
      <c r="AX438" s="14" t="s">
        <v>72</v>
      </c>
      <c r="AY438" s="173" t="s">
        <v>114</v>
      </c>
    </row>
    <row r="439" spans="1:65" s="13" customFormat="1" ht="11.25">
      <c r="B439" s="153"/>
      <c r="D439" s="154" t="s">
        <v>126</v>
      </c>
      <c r="E439" s="155" t="s">
        <v>3</v>
      </c>
      <c r="F439" s="156" t="s">
        <v>81</v>
      </c>
      <c r="H439" s="157">
        <v>2</v>
      </c>
      <c r="I439" s="158"/>
      <c r="L439" s="153"/>
      <c r="M439" s="159"/>
      <c r="N439" s="160"/>
      <c r="O439" s="160"/>
      <c r="P439" s="160"/>
      <c r="Q439" s="160"/>
      <c r="R439" s="160"/>
      <c r="S439" s="160"/>
      <c r="T439" s="161"/>
      <c r="AT439" s="155" t="s">
        <v>126</v>
      </c>
      <c r="AU439" s="155" t="s">
        <v>81</v>
      </c>
      <c r="AV439" s="13" t="s">
        <v>81</v>
      </c>
      <c r="AW439" s="13" t="s">
        <v>33</v>
      </c>
      <c r="AX439" s="13" t="s">
        <v>77</v>
      </c>
      <c r="AY439" s="155" t="s">
        <v>114</v>
      </c>
    </row>
    <row r="440" spans="1:65" s="2" customFormat="1" ht="16.5" customHeight="1">
      <c r="A440" s="33"/>
      <c r="B440" s="134"/>
      <c r="C440" s="162" t="s">
        <v>593</v>
      </c>
      <c r="D440" s="162" t="s">
        <v>128</v>
      </c>
      <c r="E440" s="163" t="s">
        <v>594</v>
      </c>
      <c r="F440" s="164" t="s">
        <v>595</v>
      </c>
      <c r="G440" s="165" t="s">
        <v>213</v>
      </c>
      <c r="H440" s="166">
        <v>1</v>
      </c>
      <c r="I440" s="167"/>
      <c r="J440" s="168">
        <f>ROUND(I440*H440,2)</f>
        <v>0</v>
      </c>
      <c r="K440" s="164" t="s">
        <v>3</v>
      </c>
      <c r="L440" s="169"/>
      <c r="M440" s="170" t="s">
        <v>3</v>
      </c>
      <c r="N440" s="171" t="s">
        <v>43</v>
      </c>
      <c r="O440" s="54"/>
      <c r="P440" s="144">
        <f>O440*H440</f>
        <v>0</v>
      </c>
      <c r="Q440" s="144">
        <v>1.8E-3</v>
      </c>
      <c r="R440" s="144">
        <f>Q440*H440</f>
        <v>1.8E-3</v>
      </c>
      <c r="S440" s="144">
        <v>0</v>
      </c>
      <c r="T440" s="145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46" t="s">
        <v>131</v>
      </c>
      <c r="AT440" s="146" t="s">
        <v>128</v>
      </c>
      <c r="AU440" s="146" t="s">
        <v>81</v>
      </c>
      <c r="AY440" s="18" t="s">
        <v>114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8" t="s">
        <v>77</v>
      </c>
      <c r="BK440" s="147">
        <f>ROUND(I440*H440,2)</f>
        <v>0</v>
      </c>
      <c r="BL440" s="18" t="s">
        <v>122</v>
      </c>
      <c r="BM440" s="146" t="s">
        <v>596</v>
      </c>
    </row>
    <row r="441" spans="1:65" s="14" customFormat="1" ht="11.25">
      <c r="B441" s="172"/>
      <c r="D441" s="154" t="s">
        <v>126</v>
      </c>
      <c r="E441" s="173" t="s">
        <v>3</v>
      </c>
      <c r="F441" s="174" t="s">
        <v>595</v>
      </c>
      <c r="H441" s="173" t="s">
        <v>3</v>
      </c>
      <c r="I441" s="175"/>
      <c r="L441" s="172"/>
      <c r="M441" s="176"/>
      <c r="N441" s="177"/>
      <c r="O441" s="177"/>
      <c r="P441" s="177"/>
      <c r="Q441" s="177"/>
      <c r="R441" s="177"/>
      <c r="S441" s="177"/>
      <c r="T441" s="178"/>
      <c r="AT441" s="173" t="s">
        <v>126</v>
      </c>
      <c r="AU441" s="173" t="s">
        <v>81</v>
      </c>
      <c r="AV441" s="14" t="s">
        <v>77</v>
      </c>
      <c r="AW441" s="14" t="s">
        <v>33</v>
      </c>
      <c r="AX441" s="14" t="s">
        <v>72</v>
      </c>
      <c r="AY441" s="173" t="s">
        <v>114</v>
      </c>
    </row>
    <row r="442" spans="1:65" s="14" customFormat="1" ht="11.25">
      <c r="B442" s="172"/>
      <c r="D442" s="154" t="s">
        <v>126</v>
      </c>
      <c r="E442" s="173" t="s">
        <v>3</v>
      </c>
      <c r="F442" s="174" t="s">
        <v>597</v>
      </c>
      <c r="H442" s="173" t="s">
        <v>3</v>
      </c>
      <c r="I442" s="175"/>
      <c r="L442" s="172"/>
      <c r="M442" s="176"/>
      <c r="N442" s="177"/>
      <c r="O442" s="177"/>
      <c r="P442" s="177"/>
      <c r="Q442" s="177"/>
      <c r="R442" s="177"/>
      <c r="S442" s="177"/>
      <c r="T442" s="178"/>
      <c r="AT442" s="173" t="s">
        <v>126</v>
      </c>
      <c r="AU442" s="173" t="s">
        <v>81</v>
      </c>
      <c r="AV442" s="14" t="s">
        <v>77</v>
      </c>
      <c r="AW442" s="14" t="s">
        <v>33</v>
      </c>
      <c r="AX442" s="14" t="s">
        <v>72</v>
      </c>
      <c r="AY442" s="173" t="s">
        <v>114</v>
      </c>
    </row>
    <row r="443" spans="1:65" s="14" customFormat="1" ht="11.25">
      <c r="B443" s="172"/>
      <c r="D443" s="154" t="s">
        <v>126</v>
      </c>
      <c r="E443" s="173" t="s">
        <v>3</v>
      </c>
      <c r="F443" s="174" t="s">
        <v>598</v>
      </c>
      <c r="H443" s="173" t="s">
        <v>3</v>
      </c>
      <c r="I443" s="175"/>
      <c r="L443" s="172"/>
      <c r="M443" s="176"/>
      <c r="N443" s="177"/>
      <c r="O443" s="177"/>
      <c r="P443" s="177"/>
      <c r="Q443" s="177"/>
      <c r="R443" s="177"/>
      <c r="S443" s="177"/>
      <c r="T443" s="178"/>
      <c r="AT443" s="173" t="s">
        <v>126</v>
      </c>
      <c r="AU443" s="173" t="s">
        <v>81</v>
      </c>
      <c r="AV443" s="14" t="s">
        <v>77</v>
      </c>
      <c r="AW443" s="14" t="s">
        <v>33</v>
      </c>
      <c r="AX443" s="14" t="s">
        <v>72</v>
      </c>
      <c r="AY443" s="173" t="s">
        <v>114</v>
      </c>
    </row>
    <row r="444" spans="1:65" s="14" customFormat="1" ht="11.25">
      <c r="B444" s="172"/>
      <c r="D444" s="154" t="s">
        <v>126</v>
      </c>
      <c r="E444" s="173" t="s">
        <v>3</v>
      </c>
      <c r="F444" s="174" t="s">
        <v>599</v>
      </c>
      <c r="H444" s="173" t="s">
        <v>3</v>
      </c>
      <c r="I444" s="175"/>
      <c r="L444" s="172"/>
      <c r="M444" s="176"/>
      <c r="N444" s="177"/>
      <c r="O444" s="177"/>
      <c r="P444" s="177"/>
      <c r="Q444" s="177"/>
      <c r="R444" s="177"/>
      <c r="S444" s="177"/>
      <c r="T444" s="178"/>
      <c r="AT444" s="173" t="s">
        <v>126</v>
      </c>
      <c r="AU444" s="173" t="s">
        <v>81</v>
      </c>
      <c r="AV444" s="14" t="s">
        <v>77</v>
      </c>
      <c r="AW444" s="14" t="s">
        <v>33</v>
      </c>
      <c r="AX444" s="14" t="s">
        <v>72</v>
      </c>
      <c r="AY444" s="173" t="s">
        <v>114</v>
      </c>
    </row>
    <row r="445" spans="1:65" s="14" customFormat="1" ht="11.25">
      <c r="B445" s="172"/>
      <c r="D445" s="154" t="s">
        <v>126</v>
      </c>
      <c r="E445" s="173" t="s">
        <v>3</v>
      </c>
      <c r="F445" s="174" t="s">
        <v>509</v>
      </c>
      <c r="H445" s="173" t="s">
        <v>3</v>
      </c>
      <c r="I445" s="175"/>
      <c r="L445" s="172"/>
      <c r="M445" s="176"/>
      <c r="N445" s="177"/>
      <c r="O445" s="177"/>
      <c r="P445" s="177"/>
      <c r="Q445" s="177"/>
      <c r="R445" s="177"/>
      <c r="S445" s="177"/>
      <c r="T445" s="178"/>
      <c r="AT445" s="173" t="s">
        <v>126</v>
      </c>
      <c r="AU445" s="173" t="s">
        <v>81</v>
      </c>
      <c r="AV445" s="14" t="s">
        <v>77</v>
      </c>
      <c r="AW445" s="14" t="s">
        <v>33</v>
      </c>
      <c r="AX445" s="14" t="s">
        <v>72</v>
      </c>
      <c r="AY445" s="173" t="s">
        <v>114</v>
      </c>
    </row>
    <row r="446" spans="1:65" s="14" customFormat="1" ht="11.25">
      <c r="B446" s="172"/>
      <c r="D446" s="154" t="s">
        <v>126</v>
      </c>
      <c r="E446" s="173" t="s">
        <v>3</v>
      </c>
      <c r="F446" s="174" t="s">
        <v>600</v>
      </c>
      <c r="H446" s="173" t="s">
        <v>3</v>
      </c>
      <c r="I446" s="175"/>
      <c r="L446" s="172"/>
      <c r="M446" s="176"/>
      <c r="N446" s="177"/>
      <c r="O446" s="177"/>
      <c r="P446" s="177"/>
      <c r="Q446" s="177"/>
      <c r="R446" s="177"/>
      <c r="S446" s="177"/>
      <c r="T446" s="178"/>
      <c r="AT446" s="173" t="s">
        <v>126</v>
      </c>
      <c r="AU446" s="173" t="s">
        <v>81</v>
      </c>
      <c r="AV446" s="14" t="s">
        <v>77</v>
      </c>
      <c r="AW446" s="14" t="s">
        <v>33</v>
      </c>
      <c r="AX446" s="14" t="s">
        <v>72</v>
      </c>
      <c r="AY446" s="173" t="s">
        <v>114</v>
      </c>
    </row>
    <row r="447" spans="1:65" s="14" customFormat="1" ht="11.25">
      <c r="B447" s="172"/>
      <c r="D447" s="154" t="s">
        <v>126</v>
      </c>
      <c r="E447" s="173" t="s">
        <v>3</v>
      </c>
      <c r="F447" s="174" t="s">
        <v>601</v>
      </c>
      <c r="H447" s="173" t="s">
        <v>3</v>
      </c>
      <c r="I447" s="175"/>
      <c r="L447" s="172"/>
      <c r="M447" s="176"/>
      <c r="N447" s="177"/>
      <c r="O447" s="177"/>
      <c r="P447" s="177"/>
      <c r="Q447" s="177"/>
      <c r="R447" s="177"/>
      <c r="S447" s="177"/>
      <c r="T447" s="178"/>
      <c r="AT447" s="173" t="s">
        <v>126</v>
      </c>
      <c r="AU447" s="173" t="s">
        <v>81</v>
      </c>
      <c r="AV447" s="14" t="s">
        <v>77</v>
      </c>
      <c r="AW447" s="14" t="s">
        <v>33</v>
      </c>
      <c r="AX447" s="14" t="s">
        <v>72</v>
      </c>
      <c r="AY447" s="173" t="s">
        <v>114</v>
      </c>
    </row>
    <row r="448" spans="1:65" s="14" customFormat="1" ht="11.25">
      <c r="B448" s="172"/>
      <c r="D448" s="154" t="s">
        <v>126</v>
      </c>
      <c r="E448" s="173" t="s">
        <v>3</v>
      </c>
      <c r="F448" s="174" t="s">
        <v>602</v>
      </c>
      <c r="H448" s="173" t="s">
        <v>3</v>
      </c>
      <c r="I448" s="175"/>
      <c r="L448" s="172"/>
      <c r="M448" s="176"/>
      <c r="N448" s="177"/>
      <c r="O448" s="177"/>
      <c r="P448" s="177"/>
      <c r="Q448" s="177"/>
      <c r="R448" s="177"/>
      <c r="S448" s="177"/>
      <c r="T448" s="178"/>
      <c r="AT448" s="173" t="s">
        <v>126</v>
      </c>
      <c r="AU448" s="173" t="s">
        <v>81</v>
      </c>
      <c r="AV448" s="14" t="s">
        <v>77</v>
      </c>
      <c r="AW448" s="14" t="s">
        <v>33</v>
      </c>
      <c r="AX448" s="14" t="s">
        <v>72</v>
      </c>
      <c r="AY448" s="173" t="s">
        <v>114</v>
      </c>
    </row>
    <row r="449" spans="1:65" s="14" customFormat="1" ht="11.25">
      <c r="B449" s="172"/>
      <c r="D449" s="154" t="s">
        <v>126</v>
      </c>
      <c r="E449" s="173" t="s">
        <v>3</v>
      </c>
      <c r="F449" s="174" t="s">
        <v>603</v>
      </c>
      <c r="H449" s="173" t="s">
        <v>3</v>
      </c>
      <c r="I449" s="175"/>
      <c r="L449" s="172"/>
      <c r="M449" s="176"/>
      <c r="N449" s="177"/>
      <c r="O449" s="177"/>
      <c r="P449" s="177"/>
      <c r="Q449" s="177"/>
      <c r="R449" s="177"/>
      <c r="S449" s="177"/>
      <c r="T449" s="178"/>
      <c r="AT449" s="173" t="s">
        <v>126</v>
      </c>
      <c r="AU449" s="173" t="s">
        <v>81</v>
      </c>
      <c r="AV449" s="14" t="s">
        <v>77</v>
      </c>
      <c r="AW449" s="14" t="s">
        <v>33</v>
      </c>
      <c r="AX449" s="14" t="s">
        <v>72</v>
      </c>
      <c r="AY449" s="173" t="s">
        <v>114</v>
      </c>
    </row>
    <row r="450" spans="1:65" s="14" customFormat="1" ht="11.25">
      <c r="B450" s="172"/>
      <c r="D450" s="154" t="s">
        <v>126</v>
      </c>
      <c r="E450" s="173" t="s">
        <v>3</v>
      </c>
      <c r="F450" s="174" t="s">
        <v>604</v>
      </c>
      <c r="H450" s="173" t="s">
        <v>3</v>
      </c>
      <c r="I450" s="175"/>
      <c r="L450" s="172"/>
      <c r="M450" s="176"/>
      <c r="N450" s="177"/>
      <c r="O450" s="177"/>
      <c r="P450" s="177"/>
      <c r="Q450" s="177"/>
      <c r="R450" s="177"/>
      <c r="S450" s="177"/>
      <c r="T450" s="178"/>
      <c r="AT450" s="173" t="s">
        <v>126</v>
      </c>
      <c r="AU450" s="173" t="s">
        <v>81</v>
      </c>
      <c r="AV450" s="14" t="s">
        <v>77</v>
      </c>
      <c r="AW450" s="14" t="s">
        <v>33</v>
      </c>
      <c r="AX450" s="14" t="s">
        <v>72</v>
      </c>
      <c r="AY450" s="173" t="s">
        <v>114</v>
      </c>
    </row>
    <row r="451" spans="1:65" s="14" customFormat="1" ht="11.25">
      <c r="B451" s="172"/>
      <c r="D451" s="154" t="s">
        <v>126</v>
      </c>
      <c r="E451" s="173" t="s">
        <v>3</v>
      </c>
      <c r="F451" s="174" t="s">
        <v>605</v>
      </c>
      <c r="H451" s="173" t="s">
        <v>3</v>
      </c>
      <c r="I451" s="175"/>
      <c r="L451" s="172"/>
      <c r="M451" s="176"/>
      <c r="N451" s="177"/>
      <c r="O451" s="177"/>
      <c r="P451" s="177"/>
      <c r="Q451" s="177"/>
      <c r="R451" s="177"/>
      <c r="S451" s="177"/>
      <c r="T451" s="178"/>
      <c r="AT451" s="173" t="s">
        <v>126</v>
      </c>
      <c r="AU451" s="173" t="s">
        <v>81</v>
      </c>
      <c r="AV451" s="14" t="s">
        <v>77</v>
      </c>
      <c r="AW451" s="14" t="s">
        <v>33</v>
      </c>
      <c r="AX451" s="14" t="s">
        <v>72</v>
      </c>
      <c r="AY451" s="173" t="s">
        <v>114</v>
      </c>
    </row>
    <row r="452" spans="1:65" s="14" customFormat="1" ht="11.25">
      <c r="B452" s="172"/>
      <c r="D452" s="154" t="s">
        <v>126</v>
      </c>
      <c r="E452" s="173" t="s">
        <v>3</v>
      </c>
      <c r="F452" s="174" t="s">
        <v>606</v>
      </c>
      <c r="H452" s="173" t="s">
        <v>3</v>
      </c>
      <c r="I452" s="175"/>
      <c r="L452" s="172"/>
      <c r="M452" s="176"/>
      <c r="N452" s="177"/>
      <c r="O452" s="177"/>
      <c r="P452" s="177"/>
      <c r="Q452" s="177"/>
      <c r="R452" s="177"/>
      <c r="S452" s="177"/>
      <c r="T452" s="178"/>
      <c r="AT452" s="173" t="s">
        <v>126</v>
      </c>
      <c r="AU452" s="173" t="s">
        <v>81</v>
      </c>
      <c r="AV452" s="14" t="s">
        <v>77</v>
      </c>
      <c r="AW452" s="14" t="s">
        <v>33</v>
      </c>
      <c r="AX452" s="14" t="s">
        <v>72</v>
      </c>
      <c r="AY452" s="173" t="s">
        <v>114</v>
      </c>
    </row>
    <row r="453" spans="1:65" s="13" customFormat="1" ht="11.25">
      <c r="B453" s="153"/>
      <c r="D453" s="154" t="s">
        <v>126</v>
      </c>
      <c r="E453" s="155" t="s">
        <v>3</v>
      </c>
      <c r="F453" s="156" t="s">
        <v>77</v>
      </c>
      <c r="H453" s="157">
        <v>1</v>
      </c>
      <c r="I453" s="158"/>
      <c r="L453" s="153"/>
      <c r="M453" s="159"/>
      <c r="N453" s="160"/>
      <c r="O453" s="160"/>
      <c r="P453" s="160"/>
      <c r="Q453" s="160"/>
      <c r="R453" s="160"/>
      <c r="S453" s="160"/>
      <c r="T453" s="161"/>
      <c r="AT453" s="155" t="s">
        <v>126</v>
      </c>
      <c r="AU453" s="155" t="s">
        <v>81</v>
      </c>
      <c r="AV453" s="13" t="s">
        <v>81</v>
      </c>
      <c r="AW453" s="13" t="s">
        <v>33</v>
      </c>
      <c r="AX453" s="13" t="s">
        <v>77</v>
      </c>
      <c r="AY453" s="155" t="s">
        <v>114</v>
      </c>
    </row>
    <row r="454" spans="1:65" s="2" customFormat="1" ht="16.5" customHeight="1">
      <c r="A454" s="33"/>
      <c r="B454" s="134"/>
      <c r="C454" s="162" t="s">
        <v>607</v>
      </c>
      <c r="D454" s="162" t="s">
        <v>128</v>
      </c>
      <c r="E454" s="163" t="s">
        <v>608</v>
      </c>
      <c r="F454" s="164" t="s">
        <v>609</v>
      </c>
      <c r="G454" s="165" t="s">
        <v>213</v>
      </c>
      <c r="H454" s="166">
        <v>1</v>
      </c>
      <c r="I454" s="167"/>
      <c r="J454" s="168">
        <f>ROUND(I454*H454,2)</f>
        <v>0</v>
      </c>
      <c r="K454" s="164" t="s">
        <v>3</v>
      </c>
      <c r="L454" s="169"/>
      <c r="M454" s="170" t="s">
        <v>3</v>
      </c>
      <c r="N454" s="171" t="s">
        <v>43</v>
      </c>
      <c r="O454" s="54"/>
      <c r="P454" s="144">
        <f>O454*H454</f>
        <v>0</v>
      </c>
      <c r="Q454" s="144">
        <v>1.8E-3</v>
      </c>
      <c r="R454" s="144">
        <f>Q454*H454</f>
        <v>1.8E-3</v>
      </c>
      <c r="S454" s="144">
        <v>0</v>
      </c>
      <c r="T454" s="14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46" t="s">
        <v>131</v>
      </c>
      <c r="AT454" s="146" t="s">
        <v>128</v>
      </c>
      <c r="AU454" s="146" t="s">
        <v>81</v>
      </c>
      <c r="AY454" s="18" t="s">
        <v>114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8" t="s">
        <v>77</v>
      </c>
      <c r="BK454" s="147">
        <f>ROUND(I454*H454,2)</f>
        <v>0</v>
      </c>
      <c r="BL454" s="18" t="s">
        <v>122</v>
      </c>
      <c r="BM454" s="146" t="s">
        <v>610</v>
      </c>
    </row>
    <row r="455" spans="1:65" s="14" customFormat="1" ht="11.25">
      <c r="B455" s="172"/>
      <c r="D455" s="154" t="s">
        <v>126</v>
      </c>
      <c r="E455" s="173" t="s">
        <v>3</v>
      </c>
      <c r="F455" s="174" t="s">
        <v>609</v>
      </c>
      <c r="H455" s="173" t="s">
        <v>3</v>
      </c>
      <c r="I455" s="175"/>
      <c r="L455" s="172"/>
      <c r="M455" s="176"/>
      <c r="N455" s="177"/>
      <c r="O455" s="177"/>
      <c r="P455" s="177"/>
      <c r="Q455" s="177"/>
      <c r="R455" s="177"/>
      <c r="S455" s="177"/>
      <c r="T455" s="178"/>
      <c r="AT455" s="173" t="s">
        <v>126</v>
      </c>
      <c r="AU455" s="173" t="s">
        <v>81</v>
      </c>
      <c r="AV455" s="14" t="s">
        <v>77</v>
      </c>
      <c r="AW455" s="14" t="s">
        <v>33</v>
      </c>
      <c r="AX455" s="14" t="s">
        <v>72</v>
      </c>
      <c r="AY455" s="173" t="s">
        <v>114</v>
      </c>
    </row>
    <row r="456" spans="1:65" s="14" customFormat="1" ht="11.25">
      <c r="B456" s="172"/>
      <c r="D456" s="154" t="s">
        <v>126</v>
      </c>
      <c r="E456" s="173" t="s">
        <v>3</v>
      </c>
      <c r="F456" s="174" t="s">
        <v>611</v>
      </c>
      <c r="H456" s="173" t="s">
        <v>3</v>
      </c>
      <c r="I456" s="175"/>
      <c r="L456" s="172"/>
      <c r="M456" s="176"/>
      <c r="N456" s="177"/>
      <c r="O456" s="177"/>
      <c r="P456" s="177"/>
      <c r="Q456" s="177"/>
      <c r="R456" s="177"/>
      <c r="S456" s="177"/>
      <c r="T456" s="178"/>
      <c r="AT456" s="173" t="s">
        <v>126</v>
      </c>
      <c r="AU456" s="173" t="s">
        <v>81</v>
      </c>
      <c r="AV456" s="14" t="s">
        <v>77</v>
      </c>
      <c r="AW456" s="14" t="s">
        <v>33</v>
      </c>
      <c r="AX456" s="14" t="s">
        <v>72</v>
      </c>
      <c r="AY456" s="173" t="s">
        <v>114</v>
      </c>
    </row>
    <row r="457" spans="1:65" s="14" customFormat="1" ht="11.25">
      <c r="B457" s="172"/>
      <c r="D457" s="154" t="s">
        <v>126</v>
      </c>
      <c r="E457" s="173" t="s">
        <v>3</v>
      </c>
      <c r="F457" s="174" t="s">
        <v>598</v>
      </c>
      <c r="H457" s="173" t="s">
        <v>3</v>
      </c>
      <c r="I457" s="175"/>
      <c r="L457" s="172"/>
      <c r="M457" s="176"/>
      <c r="N457" s="177"/>
      <c r="O457" s="177"/>
      <c r="P457" s="177"/>
      <c r="Q457" s="177"/>
      <c r="R457" s="177"/>
      <c r="S457" s="177"/>
      <c r="T457" s="178"/>
      <c r="AT457" s="173" t="s">
        <v>126</v>
      </c>
      <c r="AU457" s="173" t="s">
        <v>81</v>
      </c>
      <c r="AV457" s="14" t="s">
        <v>77</v>
      </c>
      <c r="AW457" s="14" t="s">
        <v>33</v>
      </c>
      <c r="AX457" s="14" t="s">
        <v>72</v>
      </c>
      <c r="AY457" s="173" t="s">
        <v>114</v>
      </c>
    </row>
    <row r="458" spans="1:65" s="14" customFormat="1" ht="11.25">
      <c r="B458" s="172"/>
      <c r="D458" s="154" t="s">
        <v>126</v>
      </c>
      <c r="E458" s="173" t="s">
        <v>3</v>
      </c>
      <c r="F458" s="174" t="s">
        <v>509</v>
      </c>
      <c r="H458" s="173" t="s">
        <v>3</v>
      </c>
      <c r="I458" s="175"/>
      <c r="L458" s="172"/>
      <c r="M458" s="176"/>
      <c r="N458" s="177"/>
      <c r="O458" s="177"/>
      <c r="P458" s="177"/>
      <c r="Q458" s="177"/>
      <c r="R458" s="177"/>
      <c r="S458" s="177"/>
      <c r="T458" s="178"/>
      <c r="AT458" s="173" t="s">
        <v>126</v>
      </c>
      <c r="AU458" s="173" t="s">
        <v>81</v>
      </c>
      <c r="AV458" s="14" t="s">
        <v>77</v>
      </c>
      <c r="AW458" s="14" t="s">
        <v>33</v>
      </c>
      <c r="AX458" s="14" t="s">
        <v>72</v>
      </c>
      <c r="AY458" s="173" t="s">
        <v>114</v>
      </c>
    </row>
    <row r="459" spans="1:65" s="14" customFormat="1" ht="11.25">
      <c r="B459" s="172"/>
      <c r="D459" s="154" t="s">
        <v>126</v>
      </c>
      <c r="E459" s="173" t="s">
        <v>3</v>
      </c>
      <c r="F459" s="174" t="s">
        <v>612</v>
      </c>
      <c r="H459" s="173" t="s">
        <v>3</v>
      </c>
      <c r="I459" s="175"/>
      <c r="L459" s="172"/>
      <c r="M459" s="176"/>
      <c r="N459" s="177"/>
      <c r="O459" s="177"/>
      <c r="P459" s="177"/>
      <c r="Q459" s="177"/>
      <c r="R459" s="177"/>
      <c r="S459" s="177"/>
      <c r="T459" s="178"/>
      <c r="AT459" s="173" t="s">
        <v>126</v>
      </c>
      <c r="AU459" s="173" t="s">
        <v>81</v>
      </c>
      <c r="AV459" s="14" t="s">
        <v>77</v>
      </c>
      <c r="AW459" s="14" t="s">
        <v>33</v>
      </c>
      <c r="AX459" s="14" t="s">
        <v>72</v>
      </c>
      <c r="AY459" s="173" t="s">
        <v>114</v>
      </c>
    </row>
    <row r="460" spans="1:65" s="14" customFormat="1" ht="11.25">
      <c r="B460" s="172"/>
      <c r="D460" s="154" t="s">
        <v>126</v>
      </c>
      <c r="E460" s="173" t="s">
        <v>3</v>
      </c>
      <c r="F460" s="174" t="s">
        <v>601</v>
      </c>
      <c r="H460" s="173" t="s">
        <v>3</v>
      </c>
      <c r="I460" s="175"/>
      <c r="L460" s="172"/>
      <c r="M460" s="176"/>
      <c r="N460" s="177"/>
      <c r="O460" s="177"/>
      <c r="P460" s="177"/>
      <c r="Q460" s="177"/>
      <c r="R460" s="177"/>
      <c r="S460" s="177"/>
      <c r="T460" s="178"/>
      <c r="AT460" s="173" t="s">
        <v>126</v>
      </c>
      <c r="AU460" s="173" t="s">
        <v>81</v>
      </c>
      <c r="AV460" s="14" t="s">
        <v>77</v>
      </c>
      <c r="AW460" s="14" t="s">
        <v>33</v>
      </c>
      <c r="AX460" s="14" t="s">
        <v>72</v>
      </c>
      <c r="AY460" s="173" t="s">
        <v>114</v>
      </c>
    </row>
    <row r="461" spans="1:65" s="14" customFormat="1" ht="11.25">
      <c r="B461" s="172"/>
      <c r="D461" s="154" t="s">
        <v>126</v>
      </c>
      <c r="E461" s="173" t="s">
        <v>3</v>
      </c>
      <c r="F461" s="174" t="s">
        <v>602</v>
      </c>
      <c r="H461" s="173" t="s">
        <v>3</v>
      </c>
      <c r="I461" s="175"/>
      <c r="L461" s="172"/>
      <c r="M461" s="176"/>
      <c r="N461" s="177"/>
      <c r="O461" s="177"/>
      <c r="P461" s="177"/>
      <c r="Q461" s="177"/>
      <c r="R461" s="177"/>
      <c r="S461" s="177"/>
      <c r="T461" s="178"/>
      <c r="AT461" s="173" t="s">
        <v>126</v>
      </c>
      <c r="AU461" s="173" t="s">
        <v>81</v>
      </c>
      <c r="AV461" s="14" t="s">
        <v>77</v>
      </c>
      <c r="AW461" s="14" t="s">
        <v>33</v>
      </c>
      <c r="AX461" s="14" t="s">
        <v>72</v>
      </c>
      <c r="AY461" s="173" t="s">
        <v>114</v>
      </c>
    </row>
    <row r="462" spans="1:65" s="14" customFormat="1" ht="11.25">
      <c r="B462" s="172"/>
      <c r="D462" s="154" t="s">
        <v>126</v>
      </c>
      <c r="E462" s="173" t="s">
        <v>3</v>
      </c>
      <c r="F462" s="174" t="s">
        <v>613</v>
      </c>
      <c r="H462" s="173" t="s">
        <v>3</v>
      </c>
      <c r="I462" s="175"/>
      <c r="L462" s="172"/>
      <c r="M462" s="176"/>
      <c r="N462" s="177"/>
      <c r="O462" s="177"/>
      <c r="P462" s="177"/>
      <c r="Q462" s="177"/>
      <c r="R462" s="177"/>
      <c r="S462" s="177"/>
      <c r="T462" s="178"/>
      <c r="AT462" s="173" t="s">
        <v>126</v>
      </c>
      <c r="AU462" s="173" t="s">
        <v>81</v>
      </c>
      <c r="AV462" s="14" t="s">
        <v>77</v>
      </c>
      <c r="AW462" s="14" t="s">
        <v>33</v>
      </c>
      <c r="AX462" s="14" t="s">
        <v>72</v>
      </c>
      <c r="AY462" s="173" t="s">
        <v>114</v>
      </c>
    </row>
    <row r="463" spans="1:65" s="14" customFormat="1" ht="11.25">
      <c r="B463" s="172"/>
      <c r="D463" s="154" t="s">
        <v>126</v>
      </c>
      <c r="E463" s="173" t="s">
        <v>3</v>
      </c>
      <c r="F463" s="174" t="s">
        <v>604</v>
      </c>
      <c r="H463" s="173" t="s">
        <v>3</v>
      </c>
      <c r="I463" s="175"/>
      <c r="L463" s="172"/>
      <c r="M463" s="176"/>
      <c r="N463" s="177"/>
      <c r="O463" s="177"/>
      <c r="P463" s="177"/>
      <c r="Q463" s="177"/>
      <c r="R463" s="177"/>
      <c r="S463" s="177"/>
      <c r="T463" s="178"/>
      <c r="AT463" s="173" t="s">
        <v>126</v>
      </c>
      <c r="AU463" s="173" t="s">
        <v>81</v>
      </c>
      <c r="AV463" s="14" t="s">
        <v>77</v>
      </c>
      <c r="AW463" s="14" t="s">
        <v>33</v>
      </c>
      <c r="AX463" s="14" t="s">
        <v>72</v>
      </c>
      <c r="AY463" s="173" t="s">
        <v>114</v>
      </c>
    </row>
    <row r="464" spans="1:65" s="14" customFormat="1" ht="11.25">
      <c r="B464" s="172"/>
      <c r="D464" s="154" t="s">
        <v>126</v>
      </c>
      <c r="E464" s="173" t="s">
        <v>3</v>
      </c>
      <c r="F464" s="174" t="s">
        <v>605</v>
      </c>
      <c r="H464" s="173" t="s">
        <v>3</v>
      </c>
      <c r="I464" s="175"/>
      <c r="L464" s="172"/>
      <c r="M464" s="176"/>
      <c r="N464" s="177"/>
      <c r="O464" s="177"/>
      <c r="P464" s="177"/>
      <c r="Q464" s="177"/>
      <c r="R464" s="177"/>
      <c r="S464" s="177"/>
      <c r="T464" s="178"/>
      <c r="AT464" s="173" t="s">
        <v>126</v>
      </c>
      <c r="AU464" s="173" t="s">
        <v>81</v>
      </c>
      <c r="AV464" s="14" t="s">
        <v>77</v>
      </c>
      <c r="AW464" s="14" t="s">
        <v>33</v>
      </c>
      <c r="AX464" s="14" t="s">
        <v>72</v>
      </c>
      <c r="AY464" s="173" t="s">
        <v>114</v>
      </c>
    </row>
    <row r="465" spans="1:65" s="14" customFormat="1" ht="11.25">
      <c r="B465" s="172"/>
      <c r="D465" s="154" t="s">
        <v>126</v>
      </c>
      <c r="E465" s="173" t="s">
        <v>3</v>
      </c>
      <c r="F465" s="174" t="s">
        <v>606</v>
      </c>
      <c r="H465" s="173" t="s">
        <v>3</v>
      </c>
      <c r="I465" s="175"/>
      <c r="L465" s="172"/>
      <c r="M465" s="176"/>
      <c r="N465" s="177"/>
      <c r="O465" s="177"/>
      <c r="P465" s="177"/>
      <c r="Q465" s="177"/>
      <c r="R465" s="177"/>
      <c r="S465" s="177"/>
      <c r="T465" s="178"/>
      <c r="AT465" s="173" t="s">
        <v>126</v>
      </c>
      <c r="AU465" s="173" t="s">
        <v>81</v>
      </c>
      <c r="AV465" s="14" t="s">
        <v>77</v>
      </c>
      <c r="AW465" s="14" t="s">
        <v>33</v>
      </c>
      <c r="AX465" s="14" t="s">
        <v>72</v>
      </c>
      <c r="AY465" s="173" t="s">
        <v>114</v>
      </c>
    </row>
    <row r="466" spans="1:65" s="13" customFormat="1" ht="11.25">
      <c r="B466" s="153"/>
      <c r="D466" s="154" t="s">
        <v>126</v>
      </c>
      <c r="E466" s="155" t="s">
        <v>3</v>
      </c>
      <c r="F466" s="156" t="s">
        <v>77</v>
      </c>
      <c r="H466" s="157">
        <v>1</v>
      </c>
      <c r="I466" s="158"/>
      <c r="L466" s="153"/>
      <c r="M466" s="159"/>
      <c r="N466" s="160"/>
      <c r="O466" s="160"/>
      <c r="P466" s="160"/>
      <c r="Q466" s="160"/>
      <c r="R466" s="160"/>
      <c r="S466" s="160"/>
      <c r="T466" s="161"/>
      <c r="AT466" s="155" t="s">
        <v>126</v>
      </c>
      <c r="AU466" s="155" t="s">
        <v>81</v>
      </c>
      <c r="AV466" s="13" t="s">
        <v>81</v>
      </c>
      <c r="AW466" s="13" t="s">
        <v>33</v>
      </c>
      <c r="AX466" s="13" t="s">
        <v>77</v>
      </c>
      <c r="AY466" s="155" t="s">
        <v>114</v>
      </c>
    </row>
    <row r="467" spans="1:65" s="2" customFormat="1" ht="16.5" customHeight="1">
      <c r="A467" s="33"/>
      <c r="B467" s="134"/>
      <c r="C467" s="135" t="s">
        <v>614</v>
      </c>
      <c r="D467" s="135" t="s">
        <v>117</v>
      </c>
      <c r="E467" s="136" t="s">
        <v>615</v>
      </c>
      <c r="F467" s="137" t="s">
        <v>616</v>
      </c>
      <c r="G467" s="138" t="s">
        <v>213</v>
      </c>
      <c r="H467" s="139">
        <v>1</v>
      </c>
      <c r="I467" s="140"/>
      <c r="J467" s="141">
        <f>ROUND(I467*H467,2)</f>
        <v>0</v>
      </c>
      <c r="K467" s="137" t="s">
        <v>121</v>
      </c>
      <c r="L467" s="34"/>
      <c r="M467" s="142" t="s">
        <v>3</v>
      </c>
      <c r="N467" s="143" t="s">
        <v>43</v>
      </c>
      <c r="O467" s="54"/>
      <c r="P467" s="144">
        <f>O467*H467</f>
        <v>0</v>
      </c>
      <c r="Q467" s="144">
        <v>1.2E-4</v>
      </c>
      <c r="R467" s="144">
        <f>Q467*H467</f>
        <v>1.2E-4</v>
      </c>
      <c r="S467" s="144">
        <v>0</v>
      </c>
      <c r="T467" s="145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46" t="s">
        <v>122</v>
      </c>
      <c r="AT467" s="146" t="s">
        <v>117</v>
      </c>
      <c r="AU467" s="146" t="s">
        <v>81</v>
      </c>
      <c r="AY467" s="18" t="s">
        <v>114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8" t="s">
        <v>77</v>
      </c>
      <c r="BK467" s="147">
        <f>ROUND(I467*H467,2)</f>
        <v>0</v>
      </c>
      <c r="BL467" s="18" t="s">
        <v>122</v>
      </c>
      <c r="BM467" s="146" t="s">
        <v>617</v>
      </c>
    </row>
    <row r="468" spans="1:65" s="2" customFormat="1" ht="11.25">
      <c r="A468" s="33"/>
      <c r="B468" s="34"/>
      <c r="C468" s="33"/>
      <c r="D468" s="148" t="s">
        <v>124</v>
      </c>
      <c r="E468" s="33"/>
      <c r="F468" s="149" t="s">
        <v>618</v>
      </c>
      <c r="G468" s="33"/>
      <c r="H468" s="33"/>
      <c r="I468" s="150"/>
      <c r="J468" s="33"/>
      <c r="K468" s="33"/>
      <c r="L468" s="34"/>
      <c r="M468" s="151"/>
      <c r="N468" s="152"/>
      <c r="O468" s="54"/>
      <c r="P468" s="54"/>
      <c r="Q468" s="54"/>
      <c r="R468" s="54"/>
      <c r="S468" s="54"/>
      <c r="T468" s="55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124</v>
      </c>
      <c r="AU468" s="18" t="s">
        <v>81</v>
      </c>
    </row>
    <row r="469" spans="1:65" s="14" customFormat="1" ht="11.25">
      <c r="B469" s="172"/>
      <c r="D469" s="154" t="s">
        <v>126</v>
      </c>
      <c r="E469" s="173" t="s">
        <v>3</v>
      </c>
      <c r="F469" s="174" t="s">
        <v>504</v>
      </c>
      <c r="H469" s="173" t="s">
        <v>3</v>
      </c>
      <c r="I469" s="175"/>
      <c r="L469" s="172"/>
      <c r="M469" s="176"/>
      <c r="N469" s="177"/>
      <c r="O469" s="177"/>
      <c r="P469" s="177"/>
      <c r="Q469" s="177"/>
      <c r="R469" s="177"/>
      <c r="S469" s="177"/>
      <c r="T469" s="178"/>
      <c r="AT469" s="173" t="s">
        <v>126</v>
      </c>
      <c r="AU469" s="173" t="s">
        <v>81</v>
      </c>
      <c r="AV469" s="14" t="s">
        <v>77</v>
      </c>
      <c r="AW469" s="14" t="s">
        <v>33</v>
      </c>
      <c r="AX469" s="14" t="s">
        <v>72</v>
      </c>
      <c r="AY469" s="173" t="s">
        <v>114</v>
      </c>
    </row>
    <row r="470" spans="1:65" s="13" customFormat="1" ht="11.25">
      <c r="B470" s="153"/>
      <c r="D470" s="154" t="s">
        <v>126</v>
      </c>
      <c r="E470" s="155" t="s">
        <v>3</v>
      </c>
      <c r="F470" s="156" t="s">
        <v>77</v>
      </c>
      <c r="H470" s="157">
        <v>1</v>
      </c>
      <c r="I470" s="158"/>
      <c r="L470" s="153"/>
      <c r="M470" s="159"/>
      <c r="N470" s="160"/>
      <c r="O470" s="160"/>
      <c r="P470" s="160"/>
      <c r="Q470" s="160"/>
      <c r="R470" s="160"/>
      <c r="S470" s="160"/>
      <c r="T470" s="161"/>
      <c r="AT470" s="155" t="s">
        <v>126</v>
      </c>
      <c r="AU470" s="155" t="s">
        <v>81</v>
      </c>
      <c r="AV470" s="13" t="s">
        <v>81</v>
      </c>
      <c r="AW470" s="13" t="s">
        <v>33</v>
      </c>
      <c r="AX470" s="13" t="s">
        <v>77</v>
      </c>
      <c r="AY470" s="155" t="s">
        <v>114</v>
      </c>
    </row>
    <row r="471" spans="1:65" s="2" customFormat="1" ht="16.5" customHeight="1">
      <c r="A471" s="33"/>
      <c r="B471" s="134"/>
      <c r="C471" s="162" t="s">
        <v>619</v>
      </c>
      <c r="D471" s="162" t="s">
        <v>128</v>
      </c>
      <c r="E471" s="163" t="s">
        <v>620</v>
      </c>
      <c r="F471" s="164" t="s">
        <v>621</v>
      </c>
      <c r="G471" s="165" t="s">
        <v>213</v>
      </c>
      <c r="H471" s="166">
        <v>1</v>
      </c>
      <c r="I471" s="167"/>
      <c r="J471" s="168">
        <f>ROUND(I471*H471,2)</f>
        <v>0</v>
      </c>
      <c r="K471" s="164" t="s">
        <v>3</v>
      </c>
      <c r="L471" s="169"/>
      <c r="M471" s="170" t="s">
        <v>3</v>
      </c>
      <c r="N471" s="171" t="s">
        <v>43</v>
      </c>
      <c r="O471" s="54"/>
      <c r="P471" s="144">
        <f>O471*H471</f>
        <v>0</v>
      </c>
      <c r="Q471" s="144">
        <v>1.8E-3</v>
      </c>
      <c r="R471" s="144">
        <f>Q471*H471</f>
        <v>1.8E-3</v>
      </c>
      <c r="S471" s="144">
        <v>0</v>
      </c>
      <c r="T471" s="145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46" t="s">
        <v>131</v>
      </c>
      <c r="AT471" s="146" t="s">
        <v>128</v>
      </c>
      <c r="AU471" s="146" t="s">
        <v>81</v>
      </c>
      <c r="AY471" s="18" t="s">
        <v>114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8" t="s">
        <v>77</v>
      </c>
      <c r="BK471" s="147">
        <f>ROUND(I471*H471,2)</f>
        <v>0</v>
      </c>
      <c r="BL471" s="18" t="s">
        <v>122</v>
      </c>
      <c r="BM471" s="146" t="s">
        <v>622</v>
      </c>
    </row>
    <row r="472" spans="1:65" s="14" customFormat="1" ht="11.25">
      <c r="B472" s="172"/>
      <c r="D472" s="154" t="s">
        <v>126</v>
      </c>
      <c r="E472" s="173" t="s">
        <v>3</v>
      </c>
      <c r="F472" s="174" t="s">
        <v>509</v>
      </c>
      <c r="H472" s="173" t="s">
        <v>3</v>
      </c>
      <c r="I472" s="175"/>
      <c r="L472" s="172"/>
      <c r="M472" s="176"/>
      <c r="N472" s="177"/>
      <c r="O472" s="177"/>
      <c r="P472" s="177"/>
      <c r="Q472" s="177"/>
      <c r="R472" s="177"/>
      <c r="S472" s="177"/>
      <c r="T472" s="178"/>
      <c r="AT472" s="173" t="s">
        <v>126</v>
      </c>
      <c r="AU472" s="173" t="s">
        <v>81</v>
      </c>
      <c r="AV472" s="14" t="s">
        <v>77</v>
      </c>
      <c r="AW472" s="14" t="s">
        <v>33</v>
      </c>
      <c r="AX472" s="14" t="s">
        <v>72</v>
      </c>
      <c r="AY472" s="173" t="s">
        <v>114</v>
      </c>
    </row>
    <row r="473" spans="1:65" s="14" customFormat="1" ht="11.25">
      <c r="B473" s="172"/>
      <c r="D473" s="154" t="s">
        <v>126</v>
      </c>
      <c r="E473" s="173" t="s">
        <v>3</v>
      </c>
      <c r="F473" s="174" t="s">
        <v>621</v>
      </c>
      <c r="H473" s="173" t="s">
        <v>3</v>
      </c>
      <c r="I473" s="175"/>
      <c r="L473" s="172"/>
      <c r="M473" s="176"/>
      <c r="N473" s="177"/>
      <c r="O473" s="177"/>
      <c r="P473" s="177"/>
      <c r="Q473" s="177"/>
      <c r="R473" s="177"/>
      <c r="S473" s="177"/>
      <c r="T473" s="178"/>
      <c r="AT473" s="173" t="s">
        <v>126</v>
      </c>
      <c r="AU473" s="173" t="s">
        <v>81</v>
      </c>
      <c r="AV473" s="14" t="s">
        <v>77</v>
      </c>
      <c r="AW473" s="14" t="s">
        <v>33</v>
      </c>
      <c r="AX473" s="14" t="s">
        <v>72</v>
      </c>
      <c r="AY473" s="173" t="s">
        <v>114</v>
      </c>
    </row>
    <row r="474" spans="1:65" s="14" customFormat="1" ht="11.25">
      <c r="B474" s="172"/>
      <c r="D474" s="154" t="s">
        <v>126</v>
      </c>
      <c r="E474" s="173" t="s">
        <v>3</v>
      </c>
      <c r="F474" s="174" t="s">
        <v>504</v>
      </c>
      <c r="H474" s="173" t="s">
        <v>3</v>
      </c>
      <c r="I474" s="175"/>
      <c r="L474" s="172"/>
      <c r="M474" s="176"/>
      <c r="N474" s="177"/>
      <c r="O474" s="177"/>
      <c r="P474" s="177"/>
      <c r="Q474" s="177"/>
      <c r="R474" s="177"/>
      <c r="S474" s="177"/>
      <c r="T474" s="178"/>
      <c r="AT474" s="173" t="s">
        <v>126</v>
      </c>
      <c r="AU474" s="173" t="s">
        <v>81</v>
      </c>
      <c r="AV474" s="14" t="s">
        <v>77</v>
      </c>
      <c r="AW474" s="14" t="s">
        <v>33</v>
      </c>
      <c r="AX474" s="14" t="s">
        <v>72</v>
      </c>
      <c r="AY474" s="173" t="s">
        <v>114</v>
      </c>
    </row>
    <row r="475" spans="1:65" s="14" customFormat="1" ht="11.25">
      <c r="B475" s="172"/>
      <c r="D475" s="154" t="s">
        <v>126</v>
      </c>
      <c r="E475" s="173" t="s">
        <v>3</v>
      </c>
      <c r="F475" s="174" t="s">
        <v>623</v>
      </c>
      <c r="H475" s="173" t="s">
        <v>3</v>
      </c>
      <c r="I475" s="175"/>
      <c r="L475" s="172"/>
      <c r="M475" s="176"/>
      <c r="N475" s="177"/>
      <c r="O475" s="177"/>
      <c r="P475" s="177"/>
      <c r="Q475" s="177"/>
      <c r="R475" s="177"/>
      <c r="S475" s="177"/>
      <c r="T475" s="178"/>
      <c r="AT475" s="173" t="s">
        <v>126</v>
      </c>
      <c r="AU475" s="173" t="s">
        <v>81</v>
      </c>
      <c r="AV475" s="14" t="s">
        <v>77</v>
      </c>
      <c r="AW475" s="14" t="s">
        <v>33</v>
      </c>
      <c r="AX475" s="14" t="s">
        <v>72</v>
      </c>
      <c r="AY475" s="173" t="s">
        <v>114</v>
      </c>
    </row>
    <row r="476" spans="1:65" s="14" customFormat="1" ht="11.25">
      <c r="B476" s="172"/>
      <c r="D476" s="154" t="s">
        <v>126</v>
      </c>
      <c r="E476" s="173" t="s">
        <v>3</v>
      </c>
      <c r="F476" s="174" t="s">
        <v>613</v>
      </c>
      <c r="H476" s="173" t="s">
        <v>3</v>
      </c>
      <c r="I476" s="175"/>
      <c r="L476" s="172"/>
      <c r="M476" s="176"/>
      <c r="N476" s="177"/>
      <c r="O476" s="177"/>
      <c r="P476" s="177"/>
      <c r="Q476" s="177"/>
      <c r="R476" s="177"/>
      <c r="S476" s="177"/>
      <c r="T476" s="178"/>
      <c r="AT476" s="173" t="s">
        <v>126</v>
      </c>
      <c r="AU476" s="173" t="s">
        <v>81</v>
      </c>
      <c r="AV476" s="14" t="s">
        <v>77</v>
      </c>
      <c r="AW476" s="14" t="s">
        <v>33</v>
      </c>
      <c r="AX476" s="14" t="s">
        <v>72</v>
      </c>
      <c r="AY476" s="173" t="s">
        <v>114</v>
      </c>
    </row>
    <row r="477" spans="1:65" s="14" customFormat="1" ht="11.25">
      <c r="B477" s="172"/>
      <c r="D477" s="154" t="s">
        <v>126</v>
      </c>
      <c r="E477" s="173" t="s">
        <v>3</v>
      </c>
      <c r="F477" s="174" t="s">
        <v>624</v>
      </c>
      <c r="H477" s="173" t="s">
        <v>3</v>
      </c>
      <c r="I477" s="175"/>
      <c r="L477" s="172"/>
      <c r="M477" s="176"/>
      <c r="N477" s="177"/>
      <c r="O477" s="177"/>
      <c r="P477" s="177"/>
      <c r="Q477" s="177"/>
      <c r="R477" s="177"/>
      <c r="S477" s="177"/>
      <c r="T477" s="178"/>
      <c r="AT477" s="173" t="s">
        <v>126</v>
      </c>
      <c r="AU477" s="173" t="s">
        <v>81</v>
      </c>
      <c r="AV477" s="14" t="s">
        <v>77</v>
      </c>
      <c r="AW477" s="14" t="s">
        <v>33</v>
      </c>
      <c r="AX477" s="14" t="s">
        <v>72</v>
      </c>
      <c r="AY477" s="173" t="s">
        <v>114</v>
      </c>
    </row>
    <row r="478" spans="1:65" s="14" customFormat="1" ht="11.25">
      <c r="B478" s="172"/>
      <c r="D478" s="154" t="s">
        <v>126</v>
      </c>
      <c r="E478" s="173" t="s">
        <v>3</v>
      </c>
      <c r="F478" s="174" t="s">
        <v>625</v>
      </c>
      <c r="H478" s="173" t="s">
        <v>3</v>
      </c>
      <c r="I478" s="175"/>
      <c r="L478" s="172"/>
      <c r="M478" s="176"/>
      <c r="N478" s="177"/>
      <c r="O478" s="177"/>
      <c r="P478" s="177"/>
      <c r="Q478" s="177"/>
      <c r="R478" s="177"/>
      <c r="S478" s="177"/>
      <c r="T478" s="178"/>
      <c r="AT478" s="173" t="s">
        <v>126</v>
      </c>
      <c r="AU478" s="173" t="s">
        <v>81</v>
      </c>
      <c r="AV478" s="14" t="s">
        <v>77</v>
      </c>
      <c r="AW478" s="14" t="s">
        <v>33</v>
      </c>
      <c r="AX478" s="14" t="s">
        <v>72</v>
      </c>
      <c r="AY478" s="173" t="s">
        <v>114</v>
      </c>
    </row>
    <row r="479" spans="1:65" s="14" customFormat="1" ht="11.25">
      <c r="B479" s="172"/>
      <c r="D479" s="154" t="s">
        <v>126</v>
      </c>
      <c r="E479" s="173" t="s">
        <v>3</v>
      </c>
      <c r="F479" s="174" t="s">
        <v>626</v>
      </c>
      <c r="H479" s="173" t="s">
        <v>3</v>
      </c>
      <c r="I479" s="175"/>
      <c r="L479" s="172"/>
      <c r="M479" s="176"/>
      <c r="N479" s="177"/>
      <c r="O479" s="177"/>
      <c r="P479" s="177"/>
      <c r="Q479" s="177"/>
      <c r="R479" s="177"/>
      <c r="S479" s="177"/>
      <c r="T479" s="178"/>
      <c r="AT479" s="173" t="s">
        <v>126</v>
      </c>
      <c r="AU479" s="173" t="s">
        <v>81</v>
      </c>
      <c r="AV479" s="14" t="s">
        <v>77</v>
      </c>
      <c r="AW479" s="14" t="s">
        <v>33</v>
      </c>
      <c r="AX479" s="14" t="s">
        <v>72</v>
      </c>
      <c r="AY479" s="173" t="s">
        <v>114</v>
      </c>
    </row>
    <row r="480" spans="1:65" s="13" customFormat="1" ht="11.25">
      <c r="B480" s="153"/>
      <c r="D480" s="154" t="s">
        <v>126</v>
      </c>
      <c r="E480" s="155" t="s">
        <v>3</v>
      </c>
      <c r="F480" s="156" t="s">
        <v>77</v>
      </c>
      <c r="H480" s="157">
        <v>1</v>
      </c>
      <c r="I480" s="158"/>
      <c r="L480" s="153"/>
      <c r="M480" s="159"/>
      <c r="N480" s="160"/>
      <c r="O480" s="160"/>
      <c r="P480" s="160"/>
      <c r="Q480" s="160"/>
      <c r="R480" s="160"/>
      <c r="S480" s="160"/>
      <c r="T480" s="161"/>
      <c r="AT480" s="155" t="s">
        <v>126</v>
      </c>
      <c r="AU480" s="155" t="s">
        <v>81</v>
      </c>
      <c r="AV480" s="13" t="s">
        <v>81</v>
      </c>
      <c r="AW480" s="13" t="s">
        <v>33</v>
      </c>
      <c r="AX480" s="13" t="s">
        <v>77</v>
      </c>
      <c r="AY480" s="155" t="s">
        <v>114</v>
      </c>
    </row>
    <row r="481" spans="1:65" s="2" customFormat="1" ht="16.5" customHeight="1">
      <c r="A481" s="33"/>
      <c r="B481" s="134"/>
      <c r="C481" s="162" t="s">
        <v>627</v>
      </c>
      <c r="D481" s="162" t="s">
        <v>128</v>
      </c>
      <c r="E481" s="163" t="s">
        <v>628</v>
      </c>
      <c r="F481" s="164" t="s">
        <v>629</v>
      </c>
      <c r="G481" s="165" t="s">
        <v>630</v>
      </c>
      <c r="H481" s="166">
        <v>1</v>
      </c>
      <c r="I481" s="167"/>
      <c r="J481" s="168">
        <f>ROUND(I481*H481,2)</f>
        <v>0</v>
      </c>
      <c r="K481" s="164" t="s">
        <v>3</v>
      </c>
      <c r="L481" s="169"/>
      <c r="M481" s="170" t="s">
        <v>3</v>
      </c>
      <c r="N481" s="171" t="s">
        <v>43</v>
      </c>
      <c r="O481" s="54"/>
      <c r="P481" s="144">
        <f>O481*H481</f>
        <v>0</v>
      </c>
      <c r="Q481" s="144">
        <v>2.0999999999999999E-3</v>
      </c>
      <c r="R481" s="144">
        <f>Q481*H481</f>
        <v>2.0999999999999999E-3</v>
      </c>
      <c r="S481" s="144">
        <v>0</v>
      </c>
      <c r="T481" s="145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46" t="s">
        <v>131</v>
      </c>
      <c r="AT481" s="146" t="s">
        <v>128</v>
      </c>
      <c r="AU481" s="146" t="s">
        <v>81</v>
      </c>
      <c r="AY481" s="18" t="s">
        <v>114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8" t="s">
        <v>77</v>
      </c>
      <c r="BK481" s="147">
        <f>ROUND(I481*H481,2)</f>
        <v>0</v>
      </c>
      <c r="BL481" s="18" t="s">
        <v>122</v>
      </c>
      <c r="BM481" s="146" t="s">
        <v>631</v>
      </c>
    </row>
    <row r="482" spans="1:65" s="14" customFormat="1" ht="11.25">
      <c r="B482" s="172"/>
      <c r="D482" s="154" t="s">
        <v>126</v>
      </c>
      <c r="E482" s="173" t="s">
        <v>3</v>
      </c>
      <c r="F482" s="174" t="s">
        <v>504</v>
      </c>
      <c r="H482" s="173" t="s">
        <v>3</v>
      </c>
      <c r="I482" s="175"/>
      <c r="L482" s="172"/>
      <c r="M482" s="176"/>
      <c r="N482" s="177"/>
      <c r="O482" s="177"/>
      <c r="P482" s="177"/>
      <c r="Q482" s="177"/>
      <c r="R482" s="177"/>
      <c r="S482" s="177"/>
      <c r="T482" s="178"/>
      <c r="AT482" s="173" t="s">
        <v>126</v>
      </c>
      <c r="AU482" s="173" t="s">
        <v>81</v>
      </c>
      <c r="AV482" s="14" t="s">
        <v>77</v>
      </c>
      <c r="AW482" s="14" t="s">
        <v>33</v>
      </c>
      <c r="AX482" s="14" t="s">
        <v>72</v>
      </c>
      <c r="AY482" s="173" t="s">
        <v>114</v>
      </c>
    </row>
    <row r="483" spans="1:65" s="14" customFormat="1" ht="11.25">
      <c r="B483" s="172"/>
      <c r="D483" s="154" t="s">
        <v>126</v>
      </c>
      <c r="E483" s="173" t="s">
        <v>3</v>
      </c>
      <c r="F483" s="174" t="s">
        <v>629</v>
      </c>
      <c r="H483" s="173" t="s">
        <v>3</v>
      </c>
      <c r="I483" s="175"/>
      <c r="L483" s="172"/>
      <c r="M483" s="176"/>
      <c r="N483" s="177"/>
      <c r="O483" s="177"/>
      <c r="P483" s="177"/>
      <c r="Q483" s="177"/>
      <c r="R483" s="177"/>
      <c r="S483" s="177"/>
      <c r="T483" s="178"/>
      <c r="AT483" s="173" t="s">
        <v>126</v>
      </c>
      <c r="AU483" s="173" t="s">
        <v>81</v>
      </c>
      <c r="AV483" s="14" t="s">
        <v>77</v>
      </c>
      <c r="AW483" s="14" t="s">
        <v>33</v>
      </c>
      <c r="AX483" s="14" t="s">
        <v>72</v>
      </c>
      <c r="AY483" s="173" t="s">
        <v>114</v>
      </c>
    </row>
    <row r="484" spans="1:65" s="14" customFormat="1" ht="11.25">
      <c r="B484" s="172"/>
      <c r="D484" s="154" t="s">
        <v>126</v>
      </c>
      <c r="E484" s="173" t="s">
        <v>3</v>
      </c>
      <c r="F484" s="174" t="s">
        <v>632</v>
      </c>
      <c r="H484" s="173" t="s">
        <v>3</v>
      </c>
      <c r="I484" s="175"/>
      <c r="L484" s="172"/>
      <c r="M484" s="176"/>
      <c r="N484" s="177"/>
      <c r="O484" s="177"/>
      <c r="P484" s="177"/>
      <c r="Q484" s="177"/>
      <c r="R484" s="177"/>
      <c r="S484" s="177"/>
      <c r="T484" s="178"/>
      <c r="AT484" s="173" t="s">
        <v>126</v>
      </c>
      <c r="AU484" s="173" t="s">
        <v>81</v>
      </c>
      <c r="AV484" s="14" t="s">
        <v>77</v>
      </c>
      <c r="AW484" s="14" t="s">
        <v>33</v>
      </c>
      <c r="AX484" s="14" t="s">
        <v>72</v>
      </c>
      <c r="AY484" s="173" t="s">
        <v>114</v>
      </c>
    </row>
    <row r="485" spans="1:65" s="14" customFormat="1" ht="11.25">
      <c r="B485" s="172"/>
      <c r="D485" s="154" t="s">
        <v>126</v>
      </c>
      <c r="E485" s="173" t="s">
        <v>3</v>
      </c>
      <c r="F485" s="174" t="s">
        <v>633</v>
      </c>
      <c r="H485" s="173" t="s">
        <v>3</v>
      </c>
      <c r="I485" s="175"/>
      <c r="L485" s="172"/>
      <c r="M485" s="176"/>
      <c r="N485" s="177"/>
      <c r="O485" s="177"/>
      <c r="P485" s="177"/>
      <c r="Q485" s="177"/>
      <c r="R485" s="177"/>
      <c r="S485" s="177"/>
      <c r="T485" s="178"/>
      <c r="AT485" s="173" t="s">
        <v>126</v>
      </c>
      <c r="AU485" s="173" t="s">
        <v>81</v>
      </c>
      <c r="AV485" s="14" t="s">
        <v>77</v>
      </c>
      <c r="AW485" s="14" t="s">
        <v>33</v>
      </c>
      <c r="AX485" s="14" t="s">
        <v>72</v>
      </c>
      <c r="AY485" s="173" t="s">
        <v>114</v>
      </c>
    </row>
    <row r="486" spans="1:65" s="14" customFormat="1" ht="11.25">
      <c r="B486" s="172"/>
      <c r="D486" s="154" t="s">
        <v>126</v>
      </c>
      <c r="E486" s="173" t="s">
        <v>3</v>
      </c>
      <c r="F486" s="174" t="s">
        <v>634</v>
      </c>
      <c r="H486" s="173" t="s">
        <v>3</v>
      </c>
      <c r="I486" s="175"/>
      <c r="L486" s="172"/>
      <c r="M486" s="176"/>
      <c r="N486" s="177"/>
      <c r="O486" s="177"/>
      <c r="P486" s="177"/>
      <c r="Q486" s="177"/>
      <c r="R486" s="177"/>
      <c r="S486" s="177"/>
      <c r="T486" s="178"/>
      <c r="AT486" s="173" t="s">
        <v>126</v>
      </c>
      <c r="AU486" s="173" t="s">
        <v>81</v>
      </c>
      <c r="AV486" s="14" t="s">
        <v>77</v>
      </c>
      <c r="AW486" s="14" t="s">
        <v>33</v>
      </c>
      <c r="AX486" s="14" t="s">
        <v>72</v>
      </c>
      <c r="AY486" s="173" t="s">
        <v>114</v>
      </c>
    </row>
    <row r="487" spans="1:65" s="14" customFormat="1" ht="11.25">
      <c r="B487" s="172"/>
      <c r="D487" s="154" t="s">
        <v>126</v>
      </c>
      <c r="E487" s="173" t="s">
        <v>3</v>
      </c>
      <c r="F487" s="174" t="s">
        <v>635</v>
      </c>
      <c r="H487" s="173" t="s">
        <v>3</v>
      </c>
      <c r="I487" s="175"/>
      <c r="L487" s="172"/>
      <c r="M487" s="176"/>
      <c r="N487" s="177"/>
      <c r="O487" s="177"/>
      <c r="P487" s="177"/>
      <c r="Q487" s="177"/>
      <c r="R487" s="177"/>
      <c r="S487" s="177"/>
      <c r="T487" s="178"/>
      <c r="AT487" s="173" t="s">
        <v>126</v>
      </c>
      <c r="AU487" s="173" t="s">
        <v>81</v>
      </c>
      <c r="AV487" s="14" t="s">
        <v>77</v>
      </c>
      <c r="AW487" s="14" t="s">
        <v>33</v>
      </c>
      <c r="AX487" s="14" t="s">
        <v>72</v>
      </c>
      <c r="AY487" s="173" t="s">
        <v>114</v>
      </c>
    </row>
    <row r="488" spans="1:65" s="14" customFormat="1" ht="11.25">
      <c r="B488" s="172"/>
      <c r="D488" s="154" t="s">
        <v>126</v>
      </c>
      <c r="E488" s="173" t="s">
        <v>3</v>
      </c>
      <c r="F488" s="174" t="s">
        <v>509</v>
      </c>
      <c r="H488" s="173" t="s">
        <v>3</v>
      </c>
      <c r="I488" s="175"/>
      <c r="L488" s="172"/>
      <c r="M488" s="176"/>
      <c r="N488" s="177"/>
      <c r="O488" s="177"/>
      <c r="P488" s="177"/>
      <c r="Q488" s="177"/>
      <c r="R488" s="177"/>
      <c r="S488" s="177"/>
      <c r="T488" s="178"/>
      <c r="AT488" s="173" t="s">
        <v>126</v>
      </c>
      <c r="AU488" s="173" t="s">
        <v>81</v>
      </c>
      <c r="AV488" s="14" t="s">
        <v>77</v>
      </c>
      <c r="AW488" s="14" t="s">
        <v>33</v>
      </c>
      <c r="AX488" s="14" t="s">
        <v>72</v>
      </c>
      <c r="AY488" s="173" t="s">
        <v>114</v>
      </c>
    </row>
    <row r="489" spans="1:65" s="14" customFormat="1" ht="11.25">
      <c r="B489" s="172"/>
      <c r="D489" s="154" t="s">
        <v>126</v>
      </c>
      <c r="E489" s="173" t="s">
        <v>3</v>
      </c>
      <c r="F489" s="174" t="s">
        <v>636</v>
      </c>
      <c r="H489" s="173" t="s">
        <v>3</v>
      </c>
      <c r="I489" s="175"/>
      <c r="L489" s="172"/>
      <c r="M489" s="176"/>
      <c r="N489" s="177"/>
      <c r="O489" s="177"/>
      <c r="P489" s="177"/>
      <c r="Q489" s="177"/>
      <c r="R489" s="177"/>
      <c r="S489" s="177"/>
      <c r="T489" s="178"/>
      <c r="AT489" s="173" t="s">
        <v>126</v>
      </c>
      <c r="AU489" s="173" t="s">
        <v>81</v>
      </c>
      <c r="AV489" s="14" t="s">
        <v>77</v>
      </c>
      <c r="AW489" s="14" t="s">
        <v>33</v>
      </c>
      <c r="AX489" s="14" t="s">
        <v>72</v>
      </c>
      <c r="AY489" s="173" t="s">
        <v>114</v>
      </c>
    </row>
    <row r="490" spans="1:65" s="14" customFormat="1" ht="11.25">
      <c r="B490" s="172"/>
      <c r="D490" s="154" t="s">
        <v>126</v>
      </c>
      <c r="E490" s="173" t="s">
        <v>3</v>
      </c>
      <c r="F490" s="174" t="s">
        <v>637</v>
      </c>
      <c r="H490" s="173" t="s">
        <v>3</v>
      </c>
      <c r="I490" s="175"/>
      <c r="L490" s="172"/>
      <c r="M490" s="176"/>
      <c r="N490" s="177"/>
      <c r="O490" s="177"/>
      <c r="P490" s="177"/>
      <c r="Q490" s="177"/>
      <c r="R490" s="177"/>
      <c r="S490" s="177"/>
      <c r="T490" s="178"/>
      <c r="AT490" s="173" t="s">
        <v>126</v>
      </c>
      <c r="AU490" s="173" t="s">
        <v>81</v>
      </c>
      <c r="AV490" s="14" t="s">
        <v>77</v>
      </c>
      <c r="AW490" s="14" t="s">
        <v>33</v>
      </c>
      <c r="AX490" s="14" t="s">
        <v>72</v>
      </c>
      <c r="AY490" s="173" t="s">
        <v>114</v>
      </c>
    </row>
    <row r="491" spans="1:65" s="14" customFormat="1" ht="11.25">
      <c r="B491" s="172"/>
      <c r="D491" s="154" t="s">
        <v>126</v>
      </c>
      <c r="E491" s="173" t="s">
        <v>3</v>
      </c>
      <c r="F491" s="174" t="s">
        <v>638</v>
      </c>
      <c r="H491" s="173" t="s">
        <v>3</v>
      </c>
      <c r="I491" s="175"/>
      <c r="L491" s="172"/>
      <c r="M491" s="176"/>
      <c r="N491" s="177"/>
      <c r="O491" s="177"/>
      <c r="P491" s="177"/>
      <c r="Q491" s="177"/>
      <c r="R491" s="177"/>
      <c r="S491" s="177"/>
      <c r="T491" s="178"/>
      <c r="AT491" s="173" t="s">
        <v>126</v>
      </c>
      <c r="AU491" s="173" t="s">
        <v>81</v>
      </c>
      <c r="AV491" s="14" t="s">
        <v>77</v>
      </c>
      <c r="AW491" s="14" t="s">
        <v>33</v>
      </c>
      <c r="AX491" s="14" t="s">
        <v>72</v>
      </c>
      <c r="AY491" s="173" t="s">
        <v>114</v>
      </c>
    </row>
    <row r="492" spans="1:65" s="14" customFormat="1" ht="11.25">
      <c r="B492" s="172"/>
      <c r="D492" s="154" t="s">
        <v>126</v>
      </c>
      <c r="E492" s="173" t="s">
        <v>3</v>
      </c>
      <c r="F492" s="174" t="s">
        <v>639</v>
      </c>
      <c r="H492" s="173" t="s">
        <v>3</v>
      </c>
      <c r="I492" s="175"/>
      <c r="L492" s="172"/>
      <c r="M492" s="176"/>
      <c r="N492" s="177"/>
      <c r="O492" s="177"/>
      <c r="P492" s="177"/>
      <c r="Q492" s="177"/>
      <c r="R492" s="177"/>
      <c r="S492" s="177"/>
      <c r="T492" s="178"/>
      <c r="AT492" s="173" t="s">
        <v>126</v>
      </c>
      <c r="AU492" s="173" t="s">
        <v>81</v>
      </c>
      <c r="AV492" s="14" t="s">
        <v>77</v>
      </c>
      <c r="AW492" s="14" t="s">
        <v>33</v>
      </c>
      <c r="AX492" s="14" t="s">
        <v>72</v>
      </c>
      <c r="AY492" s="173" t="s">
        <v>114</v>
      </c>
    </row>
    <row r="493" spans="1:65" s="14" customFormat="1" ht="11.25">
      <c r="B493" s="172"/>
      <c r="D493" s="154" t="s">
        <v>126</v>
      </c>
      <c r="E493" s="173" t="s">
        <v>3</v>
      </c>
      <c r="F493" s="174" t="s">
        <v>640</v>
      </c>
      <c r="H493" s="173" t="s">
        <v>3</v>
      </c>
      <c r="I493" s="175"/>
      <c r="L493" s="172"/>
      <c r="M493" s="176"/>
      <c r="N493" s="177"/>
      <c r="O493" s="177"/>
      <c r="P493" s="177"/>
      <c r="Q493" s="177"/>
      <c r="R493" s="177"/>
      <c r="S493" s="177"/>
      <c r="T493" s="178"/>
      <c r="AT493" s="173" t="s">
        <v>126</v>
      </c>
      <c r="AU493" s="173" t="s">
        <v>81</v>
      </c>
      <c r="AV493" s="14" t="s">
        <v>77</v>
      </c>
      <c r="AW493" s="14" t="s">
        <v>33</v>
      </c>
      <c r="AX493" s="14" t="s">
        <v>72</v>
      </c>
      <c r="AY493" s="173" t="s">
        <v>114</v>
      </c>
    </row>
    <row r="494" spans="1:65" s="14" customFormat="1" ht="11.25">
      <c r="B494" s="172"/>
      <c r="D494" s="154" t="s">
        <v>126</v>
      </c>
      <c r="E494" s="173" t="s">
        <v>3</v>
      </c>
      <c r="F494" s="174" t="s">
        <v>641</v>
      </c>
      <c r="H494" s="173" t="s">
        <v>3</v>
      </c>
      <c r="I494" s="175"/>
      <c r="L494" s="172"/>
      <c r="M494" s="176"/>
      <c r="N494" s="177"/>
      <c r="O494" s="177"/>
      <c r="P494" s="177"/>
      <c r="Q494" s="177"/>
      <c r="R494" s="177"/>
      <c r="S494" s="177"/>
      <c r="T494" s="178"/>
      <c r="AT494" s="173" t="s">
        <v>126</v>
      </c>
      <c r="AU494" s="173" t="s">
        <v>81</v>
      </c>
      <c r="AV494" s="14" t="s">
        <v>77</v>
      </c>
      <c r="AW494" s="14" t="s">
        <v>33</v>
      </c>
      <c r="AX494" s="14" t="s">
        <v>72</v>
      </c>
      <c r="AY494" s="173" t="s">
        <v>114</v>
      </c>
    </row>
    <row r="495" spans="1:65" s="14" customFormat="1" ht="11.25">
      <c r="B495" s="172"/>
      <c r="D495" s="154" t="s">
        <v>126</v>
      </c>
      <c r="E495" s="173" t="s">
        <v>3</v>
      </c>
      <c r="F495" s="174" t="s">
        <v>642</v>
      </c>
      <c r="H495" s="173" t="s">
        <v>3</v>
      </c>
      <c r="I495" s="175"/>
      <c r="L495" s="172"/>
      <c r="M495" s="176"/>
      <c r="N495" s="177"/>
      <c r="O495" s="177"/>
      <c r="P495" s="177"/>
      <c r="Q495" s="177"/>
      <c r="R495" s="177"/>
      <c r="S495" s="177"/>
      <c r="T495" s="178"/>
      <c r="AT495" s="173" t="s">
        <v>126</v>
      </c>
      <c r="AU495" s="173" t="s">
        <v>81</v>
      </c>
      <c r="AV495" s="14" t="s">
        <v>77</v>
      </c>
      <c r="AW495" s="14" t="s">
        <v>33</v>
      </c>
      <c r="AX495" s="14" t="s">
        <v>72</v>
      </c>
      <c r="AY495" s="173" t="s">
        <v>114</v>
      </c>
    </row>
    <row r="496" spans="1:65" s="13" customFormat="1" ht="11.25">
      <c r="B496" s="153"/>
      <c r="D496" s="154" t="s">
        <v>126</v>
      </c>
      <c r="E496" s="155" t="s">
        <v>3</v>
      </c>
      <c r="F496" s="156" t="s">
        <v>77</v>
      </c>
      <c r="H496" s="157">
        <v>1</v>
      </c>
      <c r="I496" s="158"/>
      <c r="L496" s="153"/>
      <c r="M496" s="159"/>
      <c r="N496" s="160"/>
      <c r="O496" s="160"/>
      <c r="P496" s="160"/>
      <c r="Q496" s="160"/>
      <c r="R496" s="160"/>
      <c r="S496" s="160"/>
      <c r="T496" s="161"/>
      <c r="AT496" s="155" t="s">
        <v>126</v>
      </c>
      <c r="AU496" s="155" t="s">
        <v>81</v>
      </c>
      <c r="AV496" s="13" t="s">
        <v>81</v>
      </c>
      <c r="AW496" s="13" t="s">
        <v>33</v>
      </c>
      <c r="AX496" s="13" t="s">
        <v>77</v>
      </c>
      <c r="AY496" s="155" t="s">
        <v>114</v>
      </c>
    </row>
    <row r="497" spans="1:65" s="2" customFormat="1" ht="16.5" customHeight="1">
      <c r="A497" s="33"/>
      <c r="B497" s="134"/>
      <c r="C497" s="135" t="s">
        <v>481</v>
      </c>
      <c r="D497" s="135" t="s">
        <v>117</v>
      </c>
      <c r="E497" s="136" t="s">
        <v>643</v>
      </c>
      <c r="F497" s="137" t="s">
        <v>644</v>
      </c>
      <c r="G497" s="138" t="s">
        <v>213</v>
      </c>
      <c r="H497" s="139">
        <v>4</v>
      </c>
      <c r="I497" s="140"/>
      <c r="J497" s="141">
        <f>ROUND(I497*H497,2)</f>
        <v>0</v>
      </c>
      <c r="K497" s="137" t="s">
        <v>121</v>
      </c>
      <c r="L497" s="34"/>
      <c r="M497" s="142" t="s">
        <v>3</v>
      </c>
      <c r="N497" s="143" t="s">
        <v>43</v>
      </c>
      <c r="O497" s="54"/>
      <c r="P497" s="144">
        <f>O497*H497</f>
        <v>0</v>
      </c>
      <c r="Q497" s="144">
        <v>0</v>
      </c>
      <c r="R497" s="144">
        <f>Q497*H497</f>
        <v>0</v>
      </c>
      <c r="S497" s="144">
        <v>8.4999999999999995E-4</v>
      </c>
      <c r="T497" s="145">
        <f>S497*H497</f>
        <v>3.3999999999999998E-3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46" t="s">
        <v>122</v>
      </c>
      <c r="AT497" s="146" t="s">
        <v>117</v>
      </c>
      <c r="AU497" s="146" t="s">
        <v>81</v>
      </c>
      <c r="AY497" s="18" t="s">
        <v>114</v>
      </c>
      <c r="BE497" s="147">
        <f>IF(N497="základní",J497,0)</f>
        <v>0</v>
      </c>
      <c r="BF497" s="147">
        <f>IF(N497="snížená",J497,0)</f>
        <v>0</v>
      </c>
      <c r="BG497" s="147">
        <f>IF(N497="zákl. přenesená",J497,0)</f>
        <v>0</v>
      </c>
      <c r="BH497" s="147">
        <f>IF(N497="sníž. přenesená",J497,0)</f>
        <v>0</v>
      </c>
      <c r="BI497" s="147">
        <f>IF(N497="nulová",J497,0)</f>
        <v>0</v>
      </c>
      <c r="BJ497" s="18" t="s">
        <v>77</v>
      </c>
      <c r="BK497" s="147">
        <f>ROUND(I497*H497,2)</f>
        <v>0</v>
      </c>
      <c r="BL497" s="18" t="s">
        <v>122</v>
      </c>
      <c r="BM497" s="146" t="s">
        <v>645</v>
      </c>
    </row>
    <row r="498" spans="1:65" s="2" customFormat="1" ht="11.25">
      <c r="A498" s="33"/>
      <c r="B498" s="34"/>
      <c r="C498" s="33"/>
      <c r="D498" s="148" t="s">
        <v>124</v>
      </c>
      <c r="E498" s="33"/>
      <c r="F498" s="149" t="s">
        <v>646</v>
      </c>
      <c r="G498" s="33"/>
      <c r="H498" s="33"/>
      <c r="I498" s="150"/>
      <c r="J498" s="33"/>
      <c r="K498" s="33"/>
      <c r="L498" s="34"/>
      <c r="M498" s="151"/>
      <c r="N498" s="152"/>
      <c r="O498" s="54"/>
      <c r="P498" s="54"/>
      <c r="Q498" s="54"/>
      <c r="R498" s="54"/>
      <c r="S498" s="54"/>
      <c r="T498" s="55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8" t="s">
        <v>124</v>
      </c>
      <c r="AU498" s="18" t="s">
        <v>81</v>
      </c>
    </row>
    <row r="499" spans="1:65" s="13" customFormat="1" ht="11.25">
      <c r="B499" s="153"/>
      <c r="D499" s="154" t="s">
        <v>126</v>
      </c>
      <c r="E499" s="155" t="s">
        <v>3</v>
      </c>
      <c r="F499" s="156" t="s">
        <v>137</v>
      </c>
      <c r="H499" s="157">
        <v>4</v>
      </c>
      <c r="I499" s="158"/>
      <c r="L499" s="153"/>
      <c r="M499" s="159"/>
      <c r="N499" s="160"/>
      <c r="O499" s="160"/>
      <c r="P499" s="160"/>
      <c r="Q499" s="160"/>
      <c r="R499" s="160"/>
      <c r="S499" s="160"/>
      <c r="T499" s="161"/>
      <c r="AT499" s="155" t="s">
        <v>126</v>
      </c>
      <c r="AU499" s="155" t="s">
        <v>81</v>
      </c>
      <c r="AV499" s="13" t="s">
        <v>81</v>
      </c>
      <c r="AW499" s="13" t="s">
        <v>33</v>
      </c>
      <c r="AX499" s="13" t="s">
        <v>77</v>
      </c>
      <c r="AY499" s="155" t="s">
        <v>114</v>
      </c>
    </row>
    <row r="500" spans="1:65" s="2" customFormat="1" ht="16.5" customHeight="1">
      <c r="A500" s="33"/>
      <c r="B500" s="134"/>
      <c r="C500" s="135" t="s">
        <v>647</v>
      </c>
      <c r="D500" s="135" t="s">
        <v>117</v>
      </c>
      <c r="E500" s="136" t="s">
        <v>648</v>
      </c>
      <c r="F500" s="137" t="s">
        <v>649</v>
      </c>
      <c r="G500" s="138" t="s">
        <v>213</v>
      </c>
      <c r="H500" s="139">
        <v>2</v>
      </c>
      <c r="I500" s="140"/>
      <c r="J500" s="141">
        <f>ROUND(I500*H500,2)</f>
        <v>0</v>
      </c>
      <c r="K500" s="137" t="s">
        <v>121</v>
      </c>
      <c r="L500" s="34"/>
      <c r="M500" s="142" t="s">
        <v>3</v>
      </c>
      <c r="N500" s="143" t="s">
        <v>43</v>
      </c>
      <c r="O500" s="54"/>
      <c r="P500" s="144">
        <f>O500*H500</f>
        <v>0</v>
      </c>
      <c r="Q500" s="144">
        <v>1.3999999999999999E-4</v>
      </c>
      <c r="R500" s="144">
        <f>Q500*H500</f>
        <v>2.7999999999999998E-4</v>
      </c>
      <c r="S500" s="144">
        <v>0</v>
      </c>
      <c r="T500" s="145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46" t="s">
        <v>122</v>
      </c>
      <c r="AT500" s="146" t="s">
        <v>117</v>
      </c>
      <c r="AU500" s="146" t="s">
        <v>81</v>
      </c>
      <c r="AY500" s="18" t="s">
        <v>114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8" t="s">
        <v>77</v>
      </c>
      <c r="BK500" s="147">
        <f>ROUND(I500*H500,2)</f>
        <v>0</v>
      </c>
      <c r="BL500" s="18" t="s">
        <v>122</v>
      </c>
      <c r="BM500" s="146" t="s">
        <v>650</v>
      </c>
    </row>
    <row r="501" spans="1:65" s="2" customFormat="1" ht="11.25">
      <c r="A501" s="33"/>
      <c r="B501" s="34"/>
      <c r="C501" s="33"/>
      <c r="D501" s="148" t="s">
        <v>124</v>
      </c>
      <c r="E501" s="33"/>
      <c r="F501" s="149" t="s">
        <v>651</v>
      </c>
      <c r="G501" s="33"/>
      <c r="H501" s="33"/>
      <c r="I501" s="150"/>
      <c r="J501" s="33"/>
      <c r="K501" s="33"/>
      <c r="L501" s="34"/>
      <c r="M501" s="151"/>
      <c r="N501" s="152"/>
      <c r="O501" s="54"/>
      <c r="P501" s="54"/>
      <c r="Q501" s="54"/>
      <c r="R501" s="54"/>
      <c r="S501" s="54"/>
      <c r="T501" s="55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8" t="s">
        <v>124</v>
      </c>
      <c r="AU501" s="18" t="s">
        <v>81</v>
      </c>
    </row>
    <row r="502" spans="1:65" s="14" customFormat="1" ht="11.25">
      <c r="B502" s="172"/>
      <c r="D502" s="154" t="s">
        <v>126</v>
      </c>
      <c r="E502" s="173" t="s">
        <v>3</v>
      </c>
      <c r="F502" s="174" t="s">
        <v>652</v>
      </c>
      <c r="H502" s="173" t="s">
        <v>3</v>
      </c>
      <c r="I502" s="175"/>
      <c r="L502" s="172"/>
      <c r="M502" s="176"/>
      <c r="N502" s="177"/>
      <c r="O502" s="177"/>
      <c r="P502" s="177"/>
      <c r="Q502" s="177"/>
      <c r="R502" s="177"/>
      <c r="S502" s="177"/>
      <c r="T502" s="178"/>
      <c r="AT502" s="173" t="s">
        <v>126</v>
      </c>
      <c r="AU502" s="173" t="s">
        <v>81</v>
      </c>
      <c r="AV502" s="14" t="s">
        <v>77</v>
      </c>
      <c r="AW502" s="14" t="s">
        <v>33</v>
      </c>
      <c r="AX502" s="14" t="s">
        <v>72</v>
      </c>
      <c r="AY502" s="173" t="s">
        <v>114</v>
      </c>
    </row>
    <row r="503" spans="1:65" s="13" customFormat="1" ht="11.25">
      <c r="B503" s="153"/>
      <c r="D503" s="154" t="s">
        <v>126</v>
      </c>
      <c r="E503" s="155" t="s">
        <v>3</v>
      </c>
      <c r="F503" s="156" t="s">
        <v>81</v>
      </c>
      <c r="H503" s="157">
        <v>2</v>
      </c>
      <c r="I503" s="158"/>
      <c r="L503" s="153"/>
      <c r="M503" s="159"/>
      <c r="N503" s="160"/>
      <c r="O503" s="160"/>
      <c r="P503" s="160"/>
      <c r="Q503" s="160"/>
      <c r="R503" s="160"/>
      <c r="S503" s="160"/>
      <c r="T503" s="161"/>
      <c r="AT503" s="155" t="s">
        <v>126</v>
      </c>
      <c r="AU503" s="155" t="s">
        <v>81</v>
      </c>
      <c r="AV503" s="13" t="s">
        <v>81</v>
      </c>
      <c r="AW503" s="13" t="s">
        <v>33</v>
      </c>
      <c r="AX503" s="13" t="s">
        <v>77</v>
      </c>
      <c r="AY503" s="155" t="s">
        <v>114</v>
      </c>
    </row>
    <row r="504" spans="1:65" s="2" customFormat="1" ht="16.5" customHeight="1">
      <c r="A504" s="33"/>
      <c r="B504" s="134"/>
      <c r="C504" s="162" t="s">
        <v>653</v>
      </c>
      <c r="D504" s="162" t="s">
        <v>128</v>
      </c>
      <c r="E504" s="163" t="s">
        <v>654</v>
      </c>
      <c r="F504" s="164" t="s">
        <v>655</v>
      </c>
      <c r="G504" s="165" t="s">
        <v>213</v>
      </c>
      <c r="H504" s="166">
        <v>2</v>
      </c>
      <c r="I504" s="167"/>
      <c r="J504" s="168">
        <f>ROUND(I504*H504,2)</f>
        <v>0</v>
      </c>
      <c r="K504" s="164" t="s">
        <v>3</v>
      </c>
      <c r="L504" s="169"/>
      <c r="M504" s="170" t="s">
        <v>3</v>
      </c>
      <c r="N504" s="171" t="s">
        <v>43</v>
      </c>
      <c r="O504" s="54"/>
      <c r="P504" s="144">
        <f>O504*H504</f>
        <v>0</v>
      </c>
      <c r="Q504" s="144">
        <v>1.9000000000000001E-4</v>
      </c>
      <c r="R504" s="144">
        <f>Q504*H504</f>
        <v>3.8000000000000002E-4</v>
      </c>
      <c r="S504" s="144">
        <v>0</v>
      </c>
      <c r="T504" s="145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46" t="s">
        <v>131</v>
      </c>
      <c r="AT504" s="146" t="s">
        <v>128</v>
      </c>
      <c r="AU504" s="146" t="s">
        <v>81</v>
      </c>
      <c r="AY504" s="18" t="s">
        <v>114</v>
      </c>
      <c r="BE504" s="147">
        <f>IF(N504="základní",J504,0)</f>
        <v>0</v>
      </c>
      <c r="BF504" s="147">
        <f>IF(N504="snížená",J504,0)</f>
        <v>0</v>
      </c>
      <c r="BG504" s="147">
        <f>IF(N504="zákl. přenesená",J504,0)</f>
        <v>0</v>
      </c>
      <c r="BH504" s="147">
        <f>IF(N504="sníž. přenesená",J504,0)</f>
        <v>0</v>
      </c>
      <c r="BI504" s="147">
        <f>IF(N504="nulová",J504,0)</f>
        <v>0</v>
      </c>
      <c r="BJ504" s="18" t="s">
        <v>77</v>
      </c>
      <c r="BK504" s="147">
        <f>ROUND(I504*H504,2)</f>
        <v>0</v>
      </c>
      <c r="BL504" s="18" t="s">
        <v>122</v>
      </c>
      <c r="BM504" s="146" t="s">
        <v>656</v>
      </c>
    </row>
    <row r="505" spans="1:65" s="14" customFormat="1" ht="11.25">
      <c r="B505" s="172"/>
      <c r="D505" s="154" t="s">
        <v>126</v>
      </c>
      <c r="E505" s="173" t="s">
        <v>3</v>
      </c>
      <c r="F505" s="174" t="s">
        <v>509</v>
      </c>
      <c r="H505" s="173" t="s">
        <v>3</v>
      </c>
      <c r="I505" s="175"/>
      <c r="L505" s="172"/>
      <c r="M505" s="176"/>
      <c r="N505" s="177"/>
      <c r="O505" s="177"/>
      <c r="P505" s="177"/>
      <c r="Q505" s="177"/>
      <c r="R505" s="177"/>
      <c r="S505" s="177"/>
      <c r="T505" s="178"/>
      <c r="AT505" s="173" t="s">
        <v>126</v>
      </c>
      <c r="AU505" s="173" t="s">
        <v>81</v>
      </c>
      <c r="AV505" s="14" t="s">
        <v>77</v>
      </c>
      <c r="AW505" s="14" t="s">
        <v>33</v>
      </c>
      <c r="AX505" s="14" t="s">
        <v>72</v>
      </c>
      <c r="AY505" s="173" t="s">
        <v>114</v>
      </c>
    </row>
    <row r="506" spans="1:65" s="14" customFormat="1" ht="11.25">
      <c r="B506" s="172"/>
      <c r="D506" s="154" t="s">
        <v>126</v>
      </c>
      <c r="E506" s="173" t="s">
        <v>3</v>
      </c>
      <c r="F506" s="174" t="s">
        <v>655</v>
      </c>
      <c r="H506" s="173" t="s">
        <v>3</v>
      </c>
      <c r="I506" s="175"/>
      <c r="L506" s="172"/>
      <c r="M506" s="176"/>
      <c r="N506" s="177"/>
      <c r="O506" s="177"/>
      <c r="P506" s="177"/>
      <c r="Q506" s="177"/>
      <c r="R506" s="177"/>
      <c r="S506" s="177"/>
      <c r="T506" s="178"/>
      <c r="AT506" s="173" t="s">
        <v>126</v>
      </c>
      <c r="AU506" s="173" t="s">
        <v>81</v>
      </c>
      <c r="AV506" s="14" t="s">
        <v>77</v>
      </c>
      <c r="AW506" s="14" t="s">
        <v>33</v>
      </c>
      <c r="AX506" s="14" t="s">
        <v>72</v>
      </c>
      <c r="AY506" s="173" t="s">
        <v>114</v>
      </c>
    </row>
    <row r="507" spans="1:65" s="14" customFormat="1" ht="11.25">
      <c r="B507" s="172"/>
      <c r="D507" s="154" t="s">
        <v>126</v>
      </c>
      <c r="E507" s="173" t="s">
        <v>3</v>
      </c>
      <c r="F507" s="174" t="s">
        <v>592</v>
      </c>
      <c r="H507" s="173" t="s">
        <v>3</v>
      </c>
      <c r="I507" s="175"/>
      <c r="L507" s="172"/>
      <c r="M507" s="176"/>
      <c r="N507" s="177"/>
      <c r="O507" s="177"/>
      <c r="P507" s="177"/>
      <c r="Q507" s="177"/>
      <c r="R507" s="177"/>
      <c r="S507" s="177"/>
      <c r="T507" s="178"/>
      <c r="AT507" s="173" t="s">
        <v>126</v>
      </c>
      <c r="AU507" s="173" t="s">
        <v>81</v>
      </c>
      <c r="AV507" s="14" t="s">
        <v>77</v>
      </c>
      <c r="AW507" s="14" t="s">
        <v>33</v>
      </c>
      <c r="AX507" s="14" t="s">
        <v>72</v>
      </c>
      <c r="AY507" s="173" t="s">
        <v>114</v>
      </c>
    </row>
    <row r="508" spans="1:65" s="13" customFormat="1" ht="11.25">
      <c r="B508" s="153"/>
      <c r="D508" s="154" t="s">
        <v>126</v>
      </c>
      <c r="E508" s="155" t="s">
        <v>3</v>
      </c>
      <c r="F508" s="156" t="s">
        <v>81</v>
      </c>
      <c r="H508" s="157">
        <v>2</v>
      </c>
      <c r="I508" s="158"/>
      <c r="L508" s="153"/>
      <c r="M508" s="159"/>
      <c r="N508" s="160"/>
      <c r="O508" s="160"/>
      <c r="P508" s="160"/>
      <c r="Q508" s="160"/>
      <c r="R508" s="160"/>
      <c r="S508" s="160"/>
      <c r="T508" s="161"/>
      <c r="AT508" s="155" t="s">
        <v>126</v>
      </c>
      <c r="AU508" s="155" t="s">
        <v>81</v>
      </c>
      <c r="AV508" s="13" t="s">
        <v>81</v>
      </c>
      <c r="AW508" s="13" t="s">
        <v>33</v>
      </c>
      <c r="AX508" s="13" t="s">
        <v>77</v>
      </c>
      <c r="AY508" s="155" t="s">
        <v>114</v>
      </c>
    </row>
    <row r="509" spans="1:65" s="2" customFormat="1" ht="16.5" customHeight="1">
      <c r="A509" s="33"/>
      <c r="B509" s="134"/>
      <c r="C509" s="135" t="s">
        <v>657</v>
      </c>
      <c r="D509" s="135" t="s">
        <v>117</v>
      </c>
      <c r="E509" s="136" t="s">
        <v>658</v>
      </c>
      <c r="F509" s="137" t="s">
        <v>659</v>
      </c>
      <c r="G509" s="138" t="s">
        <v>213</v>
      </c>
      <c r="H509" s="139">
        <v>1</v>
      </c>
      <c r="I509" s="140"/>
      <c r="J509" s="141">
        <f>ROUND(I509*H509,2)</f>
        <v>0</v>
      </c>
      <c r="K509" s="137" t="s">
        <v>121</v>
      </c>
      <c r="L509" s="34"/>
      <c r="M509" s="142" t="s">
        <v>3</v>
      </c>
      <c r="N509" s="143" t="s">
        <v>43</v>
      </c>
      <c r="O509" s="54"/>
      <c r="P509" s="144">
        <f>O509*H509</f>
        <v>0</v>
      </c>
      <c r="Q509" s="144">
        <v>9.0000000000000006E-5</v>
      </c>
      <c r="R509" s="144">
        <f>Q509*H509</f>
        <v>9.0000000000000006E-5</v>
      </c>
      <c r="S509" s="144">
        <v>0</v>
      </c>
      <c r="T509" s="145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46" t="s">
        <v>122</v>
      </c>
      <c r="AT509" s="146" t="s">
        <v>117</v>
      </c>
      <c r="AU509" s="146" t="s">
        <v>81</v>
      </c>
      <c r="AY509" s="18" t="s">
        <v>114</v>
      </c>
      <c r="BE509" s="147">
        <f>IF(N509="základní",J509,0)</f>
        <v>0</v>
      </c>
      <c r="BF509" s="147">
        <f>IF(N509="snížená",J509,0)</f>
        <v>0</v>
      </c>
      <c r="BG509" s="147">
        <f>IF(N509="zákl. přenesená",J509,0)</f>
        <v>0</v>
      </c>
      <c r="BH509" s="147">
        <f>IF(N509="sníž. přenesená",J509,0)</f>
        <v>0</v>
      </c>
      <c r="BI509" s="147">
        <f>IF(N509="nulová",J509,0)</f>
        <v>0</v>
      </c>
      <c r="BJ509" s="18" t="s">
        <v>77</v>
      </c>
      <c r="BK509" s="147">
        <f>ROUND(I509*H509,2)</f>
        <v>0</v>
      </c>
      <c r="BL509" s="18" t="s">
        <v>122</v>
      </c>
      <c r="BM509" s="146" t="s">
        <v>660</v>
      </c>
    </row>
    <row r="510" spans="1:65" s="2" customFormat="1" ht="11.25">
      <c r="A510" s="33"/>
      <c r="B510" s="34"/>
      <c r="C510" s="33"/>
      <c r="D510" s="148" t="s">
        <v>124</v>
      </c>
      <c r="E510" s="33"/>
      <c r="F510" s="149" t="s">
        <v>661</v>
      </c>
      <c r="G510" s="33"/>
      <c r="H510" s="33"/>
      <c r="I510" s="150"/>
      <c r="J510" s="33"/>
      <c r="K510" s="33"/>
      <c r="L510" s="34"/>
      <c r="M510" s="151"/>
      <c r="N510" s="152"/>
      <c r="O510" s="54"/>
      <c r="P510" s="54"/>
      <c r="Q510" s="54"/>
      <c r="R510" s="54"/>
      <c r="S510" s="54"/>
      <c r="T510" s="55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8" t="s">
        <v>124</v>
      </c>
      <c r="AU510" s="18" t="s">
        <v>81</v>
      </c>
    </row>
    <row r="511" spans="1:65" s="14" customFormat="1" ht="11.25">
      <c r="B511" s="172"/>
      <c r="D511" s="154" t="s">
        <v>126</v>
      </c>
      <c r="E511" s="173" t="s">
        <v>3</v>
      </c>
      <c r="F511" s="174" t="s">
        <v>662</v>
      </c>
      <c r="H511" s="173" t="s">
        <v>3</v>
      </c>
      <c r="I511" s="175"/>
      <c r="L511" s="172"/>
      <c r="M511" s="176"/>
      <c r="N511" s="177"/>
      <c r="O511" s="177"/>
      <c r="P511" s="177"/>
      <c r="Q511" s="177"/>
      <c r="R511" s="177"/>
      <c r="S511" s="177"/>
      <c r="T511" s="178"/>
      <c r="AT511" s="173" t="s">
        <v>126</v>
      </c>
      <c r="AU511" s="173" t="s">
        <v>81</v>
      </c>
      <c r="AV511" s="14" t="s">
        <v>77</v>
      </c>
      <c r="AW511" s="14" t="s">
        <v>33</v>
      </c>
      <c r="AX511" s="14" t="s">
        <v>72</v>
      </c>
      <c r="AY511" s="173" t="s">
        <v>114</v>
      </c>
    </row>
    <row r="512" spans="1:65" s="13" customFormat="1" ht="11.25">
      <c r="B512" s="153"/>
      <c r="D512" s="154" t="s">
        <v>126</v>
      </c>
      <c r="E512" s="155" t="s">
        <v>3</v>
      </c>
      <c r="F512" s="156" t="s">
        <v>77</v>
      </c>
      <c r="H512" s="157">
        <v>1</v>
      </c>
      <c r="I512" s="158"/>
      <c r="L512" s="153"/>
      <c r="M512" s="159"/>
      <c r="N512" s="160"/>
      <c r="O512" s="160"/>
      <c r="P512" s="160"/>
      <c r="Q512" s="160"/>
      <c r="R512" s="160"/>
      <c r="S512" s="160"/>
      <c r="T512" s="161"/>
      <c r="AT512" s="155" t="s">
        <v>126</v>
      </c>
      <c r="AU512" s="155" t="s">
        <v>81</v>
      </c>
      <c r="AV512" s="13" t="s">
        <v>81</v>
      </c>
      <c r="AW512" s="13" t="s">
        <v>33</v>
      </c>
      <c r="AX512" s="13" t="s">
        <v>77</v>
      </c>
      <c r="AY512" s="155" t="s">
        <v>114</v>
      </c>
    </row>
    <row r="513" spans="1:65" s="2" customFormat="1" ht="16.5" customHeight="1">
      <c r="A513" s="33"/>
      <c r="B513" s="134"/>
      <c r="C513" s="135" t="s">
        <v>663</v>
      </c>
      <c r="D513" s="135" t="s">
        <v>117</v>
      </c>
      <c r="E513" s="136" t="s">
        <v>664</v>
      </c>
      <c r="F513" s="137" t="s">
        <v>665</v>
      </c>
      <c r="G513" s="138" t="s">
        <v>213</v>
      </c>
      <c r="H513" s="139">
        <v>2</v>
      </c>
      <c r="I513" s="140"/>
      <c r="J513" s="141">
        <f>ROUND(I513*H513,2)</f>
        <v>0</v>
      </c>
      <c r="K513" s="137" t="s">
        <v>3</v>
      </c>
      <c r="L513" s="34"/>
      <c r="M513" s="142" t="s">
        <v>3</v>
      </c>
      <c r="N513" s="143" t="s">
        <v>43</v>
      </c>
      <c r="O513" s="54"/>
      <c r="P513" s="144">
        <f>O513*H513</f>
        <v>0</v>
      </c>
      <c r="Q513" s="144">
        <v>9.0000000000000006E-5</v>
      </c>
      <c r="R513" s="144">
        <f>Q513*H513</f>
        <v>1.8000000000000001E-4</v>
      </c>
      <c r="S513" s="144">
        <v>0</v>
      </c>
      <c r="T513" s="145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46" t="s">
        <v>122</v>
      </c>
      <c r="AT513" s="146" t="s">
        <v>117</v>
      </c>
      <c r="AU513" s="146" t="s">
        <v>81</v>
      </c>
      <c r="AY513" s="18" t="s">
        <v>114</v>
      </c>
      <c r="BE513" s="147">
        <f>IF(N513="základní",J513,0)</f>
        <v>0</v>
      </c>
      <c r="BF513" s="147">
        <f>IF(N513="snížená",J513,0)</f>
        <v>0</v>
      </c>
      <c r="BG513" s="147">
        <f>IF(N513="zákl. přenesená",J513,0)</f>
        <v>0</v>
      </c>
      <c r="BH513" s="147">
        <f>IF(N513="sníž. přenesená",J513,0)</f>
        <v>0</v>
      </c>
      <c r="BI513" s="147">
        <f>IF(N513="nulová",J513,0)</f>
        <v>0</v>
      </c>
      <c r="BJ513" s="18" t="s">
        <v>77</v>
      </c>
      <c r="BK513" s="147">
        <f>ROUND(I513*H513,2)</f>
        <v>0</v>
      </c>
      <c r="BL513" s="18" t="s">
        <v>122</v>
      </c>
      <c r="BM513" s="146" t="s">
        <v>666</v>
      </c>
    </row>
    <row r="514" spans="1:65" s="14" customFormat="1" ht="11.25">
      <c r="B514" s="172"/>
      <c r="D514" s="154" t="s">
        <v>126</v>
      </c>
      <c r="E514" s="173" t="s">
        <v>3</v>
      </c>
      <c r="F514" s="174" t="s">
        <v>667</v>
      </c>
      <c r="H514" s="173" t="s">
        <v>3</v>
      </c>
      <c r="I514" s="175"/>
      <c r="L514" s="172"/>
      <c r="M514" s="176"/>
      <c r="N514" s="177"/>
      <c r="O514" s="177"/>
      <c r="P514" s="177"/>
      <c r="Q514" s="177"/>
      <c r="R514" s="177"/>
      <c r="S514" s="177"/>
      <c r="T514" s="178"/>
      <c r="AT514" s="173" t="s">
        <v>126</v>
      </c>
      <c r="AU514" s="173" t="s">
        <v>81</v>
      </c>
      <c r="AV514" s="14" t="s">
        <v>77</v>
      </c>
      <c r="AW514" s="14" t="s">
        <v>33</v>
      </c>
      <c r="AX514" s="14" t="s">
        <v>72</v>
      </c>
      <c r="AY514" s="173" t="s">
        <v>114</v>
      </c>
    </row>
    <row r="515" spans="1:65" s="14" customFormat="1" ht="11.25">
      <c r="B515" s="172"/>
      <c r="D515" s="154" t="s">
        <v>126</v>
      </c>
      <c r="E515" s="173" t="s">
        <v>3</v>
      </c>
      <c r="F515" s="174" t="s">
        <v>668</v>
      </c>
      <c r="H515" s="173" t="s">
        <v>3</v>
      </c>
      <c r="I515" s="175"/>
      <c r="L515" s="172"/>
      <c r="M515" s="176"/>
      <c r="N515" s="177"/>
      <c r="O515" s="177"/>
      <c r="P515" s="177"/>
      <c r="Q515" s="177"/>
      <c r="R515" s="177"/>
      <c r="S515" s="177"/>
      <c r="T515" s="178"/>
      <c r="AT515" s="173" t="s">
        <v>126</v>
      </c>
      <c r="AU515" s="173" t="s">
        <v>81</v>
      </c>
      <c r="AV515" s="14" t="s">
        <v>77</v>
      </c>
      <c r="AW515" s="14" t="s">
        <v>33</v>
      </c>
      <c r="AX515" s="14" t="s">
        <v>72</v>
      </c>
      <c r="AY515" s="173" t="s">
        <v>114</v>
      </c>
    </row>
    <row r="516" spans="1:65" s="14" customFormat="1" ht="11.25">
      <c r="B516" s="172"/>
      <c r="D516" s="154" t="s">
        <v>126</v>
      </c>
      <c r="E516" s="173" t="s">
        <v>3</v>
      </c>
      <c r="F516" s="174" t="s">
        <v>669</v>
      </c>
      <c r="H516" s="173" t="s">
        <v>3</v>
      </c>
      <c r="I516" s="175"/>
      <c r="L516" s="172"/>
      <c r="M516" s="176"/>
      <c r="N516" s="177"/>
      <c r="O516" s="177"/>
      <c r="P516" s="177"/>
      <c r="Q516" s="177"/>
      <c r="R516" s="177"/>
      <c r="S516" s="177"/>
      <c r="T516" s="178"/>
      <c r="AT516" s="173" t="s">
        <v>126</v>
      </c>
      <c r="AU516" s="173" t="s">
        <v>81</v>
      </c>
      <c r="AV516" s="14" t="s">
        <v>77</v>
      </c>
      <c r="AW516" s="14" t="s">
        <v>33</v>
      </c>
      <c r="AX516" s="14" t="s">
        <v>72</v>
      </c>
      <c r="AY516" s="173" t="s">
        <v>114</v>
      </c>
    </row>
    <row r="517" spans="1:65" s="13" customFormat="1" ht="11.25">
      <c r="B517" s="153"/>
      <c r="D517" s="154" t="s">
        <v>126</v>
      </c>
      <c r="E517" s="155" t="s">
        <v>3</v>
      </c>
      <c r="F517" s="156" t="s">
        <v>81</v>
      </c>
      <c r="H517" s="157">
        <v>2</v>
      </c>
      <c r="I517" s="158"/>
      <c r="L517" s="153"/>
      <c r="M517" s="159"/>
      <c r="N517" s="160"/>
      <c r="O517" s="160"/>
      <c r="P517" s="160"/>
      <c r="Q517" s="160"/>
      <c r="R517" s="160"/>
      <c r="S517" s="160"/>
      <c r="T517" s="161"/>
      <c r="AT517" s="155" t="s">
        <v>126</v>
      </c>
      <c r="AU517" s="155" t="s">
        <v>81</v>
      </c>
      <c r="AV517" s="13" t="s">
        <v>81</v>
      </c>
      <c r="AW517" s="13" t="s">
        <v>33</v>
      </c>
      <c r="AX517" s="13" t="s">
        <v>72</v>
      </c>
      <c r="AY517" s="155" t="s">
        <v>114</v>
      </c>
    </row>
    <row r="518" spans="1:65" s="15" customFormat="1" ht="11.25">
      <c r="B518" s="179"/>
      <c r="D518" s="154" t="s">
        <v>126</v>
      </c>
      <c r="E518" s="180" t="s">
        <v>3</v>
      </c>
      <c r="F518" s="181" t="s">
        <v>136</v>
      </c>
      <c r="H518" s="182">
        <v>2</v>
      </c>
      <c r="I518" s="183"/>
      <c r="L518" s="179"/>
      <c r="M518" s="184"/>
      <c r="N518" s="185"/>
      <c r="O518" s="185"/>
      <c r="P518" s="185"/>
      <c r="Q518" s="185"/>
      <c r="R518" s="185"/>
      <c r="S518" s="185"/>
      <c r="T518" s="186"/>
      <c r="AT518" s="180" t="s">
        <v>126</v>
      </c>
      <c r="AU518" s="180" t="s">
        <v>81</v>
      </c>
      <c r="AV518" s="15" t="s">
        <v>137</v>
      </c>
      <c r="AW518" s="15" t="s">
        <v>33</v>
      </c>
      <c r="AX518" s="15" t="s">
        <v>77</v>
      </c>
      <c r="AY518" s="180" t="s">
        <v>114</v>
      </c>
    </row>
    <row r="519" spans="1:65" s="2" customFormat="1" ht="16.5" customHeight="1">
      <c r="A519" s="33"/>
      <c r="B519" s="134"/>
      <c r="C519" s="135" t="s">
        <v>670</v>
      </c>
      <c r="D519" s="135" t="s">
        <v>117</v>
      </c>
      <c r="E519" s="136" t="s">
        <v>671</v>
      </c>
      <c r="F519" s="137" t="s">
        <v>672</v>
      </c>
      <c r="G519" s="138" t="s">
        <v>213</v>
      </c>
      <c r="H519" s="139">
        <v>1</v>
      </c>
      <c r="I519" s="140"/>
      <c r="J519" s="141">
        <f>ROUND(I519*H519,2)</f>
        <v>0</v>
      </c>
      <c r="K519" s="137" t="s">
        <v>3</v>
      </c>
      <c r="L519" s="34"/>
      <c r="M519" s="142" t="s">
        <v>3</v>
      </c>
      <c r="N519" s="143" t="s">
        <v>43</v>
      </c>
      <c r="O519" s="54"/>
      <c r="P519" s="144">
        <f>O519*H519</f>
        <v>0</v>
      </c>
      <c r="Q519" s="144">
        <v>2.7E-4</v>
      </c>
      <c r="R519" s="144">
        <f>Q519*H519</f>
        <v>2.7E-4</v>
      </c>
      <c r="S519" s="144">
        <v>0</v>
      </c>
      <c r="T519" s="145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46" t="s">
        <v>122</v>
      </c>
      <c r="AT519" s="146" t="s">
        <v>117</v>
      </c>
      <c r="AU519" s="146" t="s">
        <v>81</v>
      </c>
      <c r="AY519" s="18" t="s">
        <v>114</v>
      </c>
      <c r="BE519" s="147">
        <f>IF(N519="základní",J519,0)</f>
        <v>0</v>
      </c>
      <c r="BF519" s="147">
        <f>IF(N519="snížená",J519,0)</f>
        <v>0</v>
      </c>
      <c r="BG519" s="147">
        <f>IF(N519="zákl. přenesená",J519,0)</f>
        <v>0</v>
      </c>
      <c r="BH519" s="147">
        <f>IF(N519="sníž. přenesená",J519,0)</f>
        <v>0</v>
      </c>
      <c r="BI519" s="147">
        <f>IF(N519="nulová",J519,0)</f>
        <v>0</v>
      </c>
      <c r="BJ519" s="18" t="s">
        <v>77</v>
      </c>
      <c r="BK519" s="147">
        <f>ROUND(I519*H519,2)</f>
        <v>0</v>
      </c>
      <c r="BL519" s="18" t="s">
        <v>122</v>
      </c>
      <c r="BM519" s="146" t="s">
        <v>673</v>
      </c>
    </row>
    <row r="520" spans="1:65" s="13" customFormat="1" ht="11.25">
      <c r="B520" s="153"/>
      <c r="D520" s="154" t="s">
        <v>126</v>
      </c>
      <c r="E520" s="155" t="s">
        <v>3</v>
      </c>
      <c r="F520" s="156" t="s">
        <v>77</v>
      </c>
      <c r="H520" s="157">
        <v>1</v>
      </c>
      <c r="I520" s="158"/>
      <c r="L520" s="153"/>
      <c r="M520" s="159"/>
      <c r="N520" s="160"/>
      <c r="O520" s="160"/>
      <c r="P520" s="160"/>
      <c r="Q520" s="160"/>
      <c r="R520" s="160"/>
      <c r="S520" s="160"/>
      <c r="T520" s="161"/>
      <c r="AT520" s="155" t="s">
        <v>126</v>
      </c>
      <c r="AU520" s="155" t="s">
        <v>81</v>
      </c>
      <c r="AV520" s="13" t="s">
        <v>81</v>
      </c>
      <c r="AW520" s="13" t="s">
        <v>33</v>
      </c>
      <c r="AX520" s="13" t="s">
        <v>77</v>
      </c>
      <c r="AY520" s="155" t="s">
        <v>114</v>
      </c>
    </row>
    <row r="521" spans="1:65" s="2" customFormat="1" ht="24.2" customHeight="1">
      <c r="A521" s="33"/>
      <c r="B521" s="134"/>
      <c r="C521" s="135" t="s">
        <v>674</v>
      </c>
      <c r="D521" s="135" t="s">
        <v>117</v>
      </c>
      <c r="E521" s="136" t="s">
        <v>675</v>
      </c>
      <c r="F521" s="137" t="s">
        <v>676</v>
      </c>
      <c r="G521" s="138" t="s">
        <v>190</v>
      </c>
      <c r="H521" s="139">
        <v>7.2999999999999995E-2</v>
      </c>
      <c r="I521" s="140"/>
      <c r="J521" s="141">
        <f>ROUND(I521*H521,2)</f>
        <v>0</v>
      </c>
      <c r="K521" s="137" t="s">
        <v>121</v>
      </c>
      <c r="L521" s="34"/>
      <c r="M521" s="142" t="s">
        <v>3</v>
      </c>
      <c r="N521" s="143" t="s">
        <v>43</v>
      </c>
      <c r="O521" s="54"/>
      <c r="P521" s="144">
        <f>O521*H521</f>
        <v>0</v>
      </c>
      <c r="Q521" s="144">
        <v>0</v>
      </c>
      <c r="R521" s="144">
        <f>Q521*H521</f>
        <v>0</v>
      </c>
      <c r="S521" s="144">
        <v>0</v>
      </c>
      <c r="T521" s="145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46" t="s">
        <v>122</v>
      </c>
      <c r="AT521" s="146" t="s">
        <v>117</v>
      </c>
      <c r="AU521" s="146" t="s">
        <v>81</v>
      </c>
      <c r="AY521" s="18" t="s">
        <v>114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8" t="s">
        <v>77</v>
      </c>
      <c r="BK521" s="147">
        <f>ROUND(I521*H521,2)</f>
        <v>0</v>
      </c>
      <c r="BL521" s="18" t="s">
        <v>122</v>
      </c>
      <c r="BM521" s="146" t="s">
        <v>677</v>
      </c>
    </row>
    <row r="522" spans="1:65" s="2" customFormat="1" ht="11.25">
      <c r="A522" s="33"/>
      <c r="B522" s="34"/>
      <c r="C522" s="33"/>
      <c r="D522" s="148" t="s">
        <v>124</v>
      </c>
      <c r="E522" s="33"/>
      <c r="F522" s="149" t="s">
        <v>678</v>
      </c>
      <c r="G522" s="33"/>
      <c r="H522" s="33"/>
      <c r="I522" s="150"/>
      <c r="J522" s="33"/>
      <c r="K522" s="33"/>
      <c r="L522" s="34"/>
      <c r="M522" s="151"/>
      <c r="N522" s="152"/>
      <c r="O522" s="54"/>
      <c r="P522" s="54"/>
      <c r="Q522" s="54"/>
      <c r="R522" s="54"/>
      <c r="S522" s="54"/>
      <c r="T522" s="55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8" t="s">
        <v>124</v>
      </c>
      <c r="AU522" s="18" t="s">
        <v>81</v>
      </c>
    </row>
    <row r="523" spans="1:65" s="2" customFormat="1" ht="24.2" customHeight="1">
      <c r="A523" s="33"/>
      <c r="B523" s="134"/>
      <c r="C523" s="135" t="s">
        <v>679</v>
      </c>
      <c r="D523" s="135" t="s">
        <v>117</v>
      </c>
      <c r="E523" s="136" t="s">
        <v>680</v>
      </c>
      <c r="F523" s="137" t="s">
        <v>681</v>
      </c>
      <c r="G523" s="138" t="s">
        <v>190</v>
      </c>
      <c r="H523" s="139">
        <v>7.2999999999999995E-2</v>
      </c>
      <c r="I523" s="140"/>
      <c r="J523" s="141">
        <f>ROUND(I523*H523,2)</f>
        <v>0</v>
      </c>
      <c r="K523" s="137" t="s">
        <v>121</v>
      </c>
      <c r="L523" s="34"/>
      <c r="M523" s="142" t="s">
        <v>3</v>
      </c>
      <c r="N523" s="143" t="s">
        <v>43</v>
      </c>
      <c r="O523" s="54"/>
      <c r="P523" s="144">
        <f>O523*H523</f>
        <v>0</v>
      </c>
      <c r="Q523" s="144">
        <v>0</v>
      </c>
      <c r="R523" s="144">
        <f>Q523*H523</f>
        <v>0</v>
      </c>
      <c r="S523" s="144">
        <v>0</v>
      </c>
      <c r="T523" s="145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46" t="s">
        <v>122</v>
      </c>
      <c r="AT523" s="146" t="s">
        <v>117</v>
      </c>
      <c r="AU523" s="146" t="s">
        <v>81</v>
      </c>
      <c r="AY523" s="18" t="s">
        <v>114</v>
      </c>
      <c r="BE523" s="147">
        <f>IF(N523="základní",J523,0)</f>
        <v>0</v>
      </c>
      <c r="BF523" s="147">
        <f>IF(N523="snížená",J523,0)</f>
        <v>0</v>
      </c>
      <c r="BG523" s="147">
        <f>IF(N523="zákl. přenesená",J523,0)</f>
        <v>0</v>
      </c>
      <c r="BH523" s="147">
        <f>IF(N523="sníž. přenesená",J523,0)</f>
        <v>0</v>
      </c>
      <c r="BI523" s="147">
        <f>IF(N523="nulová",J523,0)</f>
        <v>0</v>
      </c>
      <c r="BJ523" s="18" t="s">
        <v>77</v>
      </c>
      <c r="BK523" s="147">
        <f>ROUND(I523*H523,2)</f>
        <v>0</v>
      </c>
      <c r="BL523" s="18" t="s">
        <v>122</v>
      </c>
      <c r="BM523" s="146" t="s">
        <v>682</v>
      </c>
    </row>
    <row r="524" spans="1:65" s="2" customFormat="1" ht="11.25">
      <c r="A524" s="33"/>
      <c r="B524" s="34"/>
      <c r="C524" s="33"/>
      <c r="D524" s="148" t="s">
        <v>124</v>
      </c>
      <c r="E524" s="33"/>
      <c r="F524" s="149" t="s">
        <v>683</v>
      </c>
      <c r="G524" s="33"/>
      <c r="H524" s="33"/>
      <c r="I524" s="150"/>
      <c r="J524" s="33"/>
      <c r="K524" s="33"/>
      <c r="L524" s="34"/>
      <c r="M524" s="151"/>
      <c r="N524" s="152"/>
      <c r="O524" s="54"/>
      <c r="P524" s="54"/>
      <c r="Q524" s="54"/>
      <c r="R524" s="54"/>
      <c r="S524" s="54"/>
      <c r="T524" s="55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8" t="s">
        <v>124</v>
      </c>
      <c r="AU524" s="18" t="s">
        <v>81</v>
      </c>
    </row>
    <row r="525" spans="1:65" s="12" customFormat="1" ht="22.9" customHeight="1">
      <c r="B525" s="121"/>
      <c r="D525" s="122" t="s">
        <v>71</v>
      </c>
      <c r="E525" s="132" t="s">
        <v>684</v>
      </c>
      <c r="F525" s="132" t="s">
        <v>685</v>
      </c>
      <c r="I525" s="124"/>
      <c r="J525" s="133">
        <f>BK525</f>
        <v>0</v>
      </c>
      <c r="L525" s="121"/>
      <c r="M525" s="126"/>
      <c r="N525" s="127"/>
      <c r="O525" s="127"/>
      <c r="P525" s="128">
        <f>SUM(P526:P541)</f>
        <v>0</v>
      </c>
      <c r="Q525" s="127"/>
      <c r="R525" s="128">
        <f>SUM(R526:R541)</f>
        <v>3.0300000000000004E-2</v>
      </c>
      <c r="S525" s="127"/>
      <c r="T525" s="129">
        <f>SUM(T526:T541)</f>
        <v>0</v>
      </c>
      <c r="AR525" s="122" t="s">
        <v>81</v>
      </c>
      <c r="AT525" s="130" t="s">
        <v>71</v>
      </c>
      <c r="AU525" s="130" t="s">
        <v>77</v>
      </c>
      <c r="AY525" s="122" t="s">
        <v>114</v>
      </c>
      <c r="BK525" s="131">
        <f>SUM(BK526:BK541)</f>
        <v>0</v>
      </c>
    </row>
    <row r="526" spans="1:65" s="2" customFormat="1" ht="24.2" customHeight="1">
      <c r="A526" s="33"/>
      <c r="B526" s="134"/>
      <c r="C526" s="135" t="s">
        <v>686</v>
      </c>
      <c r="D526" s="135" t="s">
        <v>117</v>
      </c>
      <c r="E526" s="136" t="s">
        <v>687</v>
      </c>
      <c r="F526" s="137" t="s">
        <v>688</v>
      </c>
      <c r="G526" s="138" t="s">
        <v>520</v>
      </c>
      <c r="H526" s="139">
        <v>1</v>
      </c>
      <c r="I526" s="140"/>
      <c r="J526" s="141">
        <f>ROUND(I526*H526,2)</f>
        <v>0</v>
      </c>
      <c r="K526" s="137" t="s">
        <v>121</v>
      </c>
      <c r="L526" s="34"/>
      <c r="M526" s="142" t="s">
        <v>3</v>
      </c>
      <c r="N526" s="143" t="s">
        <v>43</v>
      </c>
      <c r="O526" s="54"/>
      <c r="P526" s="144">
        <f>O526*H526</f>
        <v>0</v>
      </c>
      <c r="Q526" s="144">
        <v>1.2E-2</v>
      </c>
      <c r="R526" s="144">
        <f>Q526*H526</f>
        <v>1.2E-2</v>
      </c>
      <c r="S526" s="144">
        <v>0</v>
      </c>
      <c r="T526" s="145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46" t="s">
        <v>122</v>
      </c>
      <c r="AT526" s="146" t="s">
        <v>117</v>
      </c>
      <c r="AU526" s="146" t="s">
        <v>81</v>
      </c>
      <c r="AY526" s="18" t="s">
        <v>114</v>
      </c>
      <c r="BE526" s="147">
        <f>IF(N526="základní",J526,0)</f>
        <v>0</v>
      </c>
      <c r="BF526" s="147">
        <f>IF(N526="snížená",J526,0)</f>
        <v>0</v>
      </c>
      <c r="BG526" s="147">
        <f>IF(N526="zákl. přenesená",J526,0)</f>
        <v>0</v>
      </c>
      <c r="BH526" s="147">
        <f>IF(N526="sníž. přenesená",J526,0)</f>
        <v>0</v>
      </c>
      <c r="BI526" s="147">
        <f>IF(N526="nulová",J526,0)</f>
        <v>0</v>
      </c>
      <c r="BJ526" s="18" t="s">
        <v>77</v>
      </c>
      <c r="BK526" s="147">
        <f>ROUND(I526*H526,2)</f>
        <v>0</v>
      </c>
      <c r="BL526" s="18" t="s">
        <v>122</v>
      </c>
      <c r="BM526" s="146" t="s">
        <v>689</v>
      </c>
    </row>
    <row r="527" spans="1:65" s="2" customFormat="1" ht="11.25">
      <c r="A527" s="33"/>
      <c r="B527" s="34"/>
      <c r="C527" s="33"/>
      <c r="D527" s="148" t="s">
        <v>124</v>
      </c>
      <c r="E527" s="33"/>
      <c r="F527" s="149" t="s">
        <v>690</v>
      </c>
      <c r="G527" s="33"/>
      <c r="H527" s="33"/>
      <c r="I527" s="150"/>
      <c r="J527" s="33"/>
      <c r="K527" s="33"/>
      <c r="L527" s="34"/>
      <c r="M527" s="151"/>
      <c r="N527" s="152"/>
      <c r="O527" s="54"/>
      <c r="P527" s="54"/>
      <c r="Q527" s="54"/>
      <c r="R527" s="54"/>
      <c r="S527" s="54"/>
      <c r="T527" s="55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8" t="s">
        <v>124</v>
      </c>
      <c r="AU527" s="18" t="s">
        <v>81</v>
      </c>
    </row>
    <row r="528" spans="1:65" s="13" customFormat="1" ht="11.25">
      <c r="B528" s="153"/>
      <c r="D528" s="154" t="s">
        <v>126</v>
      </c>
      <c r="E528" s="155" t="s">
        <v>3</v>
      </c>
      <c r="F528" s="156" t="s">
        <v>77</v>
      </c>
      <c r="H528" s="157">
        <v>1</v>
      </c>
      <c r="I528" s="158"/>
      <c r="L528" s="153"/>
      <c r="M528" s="159"/>
      <c r="N528" s="160"/>
      <c r="O528" s="160"/>
      <c r="P528" s="160"/>
      <c r="Q528" s="160"/>
      <c r="R528" s="160"/>
      <c r="S528" s="160"/>
      <c r="T528" s="161"/>
      <c r="AT528" s="155" t="s">
        <v>126</v>
      </c>
      <c r="AU528" s="155" t="s">
        <v>81</v>
      </c>
      <c r="AV528" s="13" t="s">
        <v>81</v>
      </c>
      <c r="AW528" s="13" t="s">
        <v>33</v>
      </c>
      <c r="AX528" s="13" t="s">
        <v>77</v>
      </c>
      <c r="AY528" s="155" t="s">
        <v>114</v>
      </c>
    </row>
    <row r="529" spans="1:65" s="2" customFormat="1" ht="24.2" customHeight="1">
      <c r="A529" s="33"/>
      <c r="B529" s="134"/>
      <c r="C529" s="135" t="s">
        <v>691</v>
      </c>
      <c r="D529" s="135" t="s">
        <v>117</v>
      </c>
      <c r="E529" s="136" t="s">
        <v>692</v>
      </c>
      <c r="F529" s="137" t="s">
        <v>693</v>
      </c>
      <c r="G529" s="138" t="s">
        <v>520</v>
      </c>
      <c r="H529" s="139">
        <v>1</v>
      </c>
      <c r="I529" s="140"/>
      <c r="J529" s="141">
        <f>ROUND(I529*H529,2)</f>
        <v>0</v>
      </c>
      <c r="K529" s="137" t="s">
        <v>121</v>
      </c>
      <c r="L529" s="34"/>
      <c r="M529" s="142" t="s">
        <v>3</v>
      </c>
      <c r="N529" s="143" t="s">
        <v>43</v>
      </c>
      <c r="O529" s="54"/>
      <c r="P529" s="144">
        <f>O529*H529</f>
        <v>0</v>
      </c>
      <c r="Q529" s="144">
        <v>1.6650000000000002E-2</v>
      </c>
      <c r="R529" s="144">
        <f>Q529*H529</f>
        <v>1.6650000000000002E-2</v>
      </c>
      <c r="S529" s="144">
        <v>0</v>
      </c>
      <c r="T529" s="145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46" t="s">
        <v>122</v>
      </c>
      <c r="AT529" s="146" t="s">
        <v>117</v>
      </c>
      <c r="AU529" s="146" t="s">
        <v>81</v>
      </c>
      <c r="AY529" s="18" t="s">
        <v>114</v>
      </c>
      <c r="BE529" s="147">
        <f>IF(N529="základní",J529,0)</f>
        <v>0</v>
      </c>
      <c r="BF529" s="147">
        <f>IF(N529="snížená",J529,0)</f>
        <v>0</v>
      </c>
      <c r="BG529" s="147">
        <f>IF(N529="zákl. přenesená",J529,0)</f>
        <v>0</v>
      </c>
      <c r="BH529" s="147">
        <f>IF(N529="sníž. přenesená",J529,0)</f>
        <v>0</v>
      </c>
      <c r="BI529" s="147">
        <f>IF(N529="nulová",J529,0)</f>
        <v>0</v>
      </c>
      <c r="BJ529" s="18" t="s">
        <v>77</v>
      </c>
      <c r="BK529" s="147">
        <f>ROUND(I529*H529,2)</f>
        <v>0</v>
      </c>
      <c r="BL529" s="18" t="s">
        <v>122</v>
      </c>
      <c r="BM529" s="146" t="s">
        <v>694</v>
      </c>
    </row>
    <row r="530" spans="1:65" s="2" customFormat="1" ht="11.25">
      <c r="A530" s="33"/>
      <c r="B530" s="34"/>
      <c r="C530" s="33"/>
      <c r="D530" s="148" t="s">
        <v>124</v>
      </c>
      <c r="E530" s="33"/>
      <c r="F530" s="149" t="s">
        <v>695</v>
      </c>
      <c r="G530" s="33"/>
      <c r="H530" s="33"/>
      <c r="I530" s="150"/>
      <c r="J530" s="33"/>
      <c r="K530" s="33"/>
      <c r="L530" s="34"/>
      <c r="M530" s="151"/>
      <c r="N530" s="152"/>
      <c r="O530" s="54"/>
      <c r="P530" s="54"/>
      <c r="Q530" s="54"/>
      <c r="R530" s="54"/>
      <c r="S530" s="54"/>
      <c r="T530" s="55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T530" s="18" t="s">
        <v>124</v>
      </c>
      <c r="AU530" s="18" t="s">
        <v>81</v>
      </c>
    </row>
    <row r="531" spans="1:65" s="13" customFormat="1" ht="11.25">
      <c r="B531" s="153"/>
      <c r="D531" s="154" t="s">
        <v>126</v>
      </c>
      <c r="E531" s="155" t="s">
        <v>3</v>
      </c>
      <c r="F531" s="156" t="s">
        <v>77</v>
      </c>
      <c r="H531" s="157">
        <v>1</v>
      </c>
      <c r="I531" s="158"/>
      <c r="L531" s="153"/>
      <c r="M531" s="159"/>
      <c r="N531" s="160"/>
      <c r="O531" s="160"/>
      <c r="P531" s="160"/>
      <c r="Q531" s="160"/>
      <c r="R531" s="160"/>
      <c r="S531" s="160"/>
      <c r="T531" s="161"/>
      <c r="AT531" s="155" t="s">
        <v>126</v>
      </c>
      <c r="AU531" s="155" t="s">
        <v>81</v>
      </c>
      <c r="AV531" s="13" t="s">
        <v>81</v>
      </c>
      <c r="AW531" s="13" t="s">
        <v>33</v>
      </c>
      <c r="AX531" s="13" t="s">
        <v>77</v>
      </c>
      <c r="AY531" s="155" t="s">
        <v>114</v>
      </c>
    </row>
    <row r="532" spans="1:65" s="2" customFormat="1" ht="16.5" customHeight="1">
      <c r="A532" s="33"/>
      <c r="B532" s="134"/>
      <c r="C532" s="135" t="s">
        <v>696</v>
      </c>
      <c r="D532" s="135" t="s">
        <v>117</v>
      </c>
      <c r="E532" s="136" t="s">
        <v>697</v>
      </c>
      <c r="F532" s="137" t="s">
        <v>698</v>
      </c>
      <c r="G532" s="138" t="s">
        <v>520</v>
      </c>
      <c r="H532" s="139">
        <v>1</v>
      </c>
      <c r="I532" s="140"/>
      <c r="J532" s="141">
        <f>ROUND(I532*H532,2)</f>
        <v>0</v>
      </c>
      <c r="K532" s="137" t="s">
        <v>121</v>
      </c>
      <c r="L532" s="34"/>
      <c r="M532" s="142" t="s">
        <v>3</v>
      </c>
      <c r="N532" s="143" t="s">
        <v>43</v>
      </c>
      <c r="O532" s="54"/>
      <c r="P532" s="144">
        <f>O532*H532</f>
        <v>0</v>
      </c>
      <c r="Q532" s="144">
        <v>1.4999999999999999E-4</v>
      </c>
      <c r="R532" s="144">
        <f>Q532*H532</f>
        <v>1.4999999999999999E-4</v>
      </c>
      <c r="S532" s="144">
        <v>0</v>
      </c>
      <c r="T532" s="145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46" t="s">
        <v>122</v>
      </c>
      <c r="AT532" s="146" t="s">
        <v>117</v>
      </c>
      <c r="AU532" s="146" t="s">
        <v>81</v>
      </c>
      <c r="AY532" s="18" t="s">
        <v>114</v>
      </c>
      <c r="BE532" s="147">
        <f>IF(N532="základní",J532,0)</f>
        <v>0</v>
      </c>
      <c r="BF532" s="147">
        <f>IF(N532="snížená",J532,0)</f>
        <v>0</v>
      </c>
      <c r="BG532" s="147">
        <f>IF(N532="zákl. přenesená",J532,0)</f>
        <v>0</v>
      </c>
      <c r="BH532" s="147">
        <f>IF(N532="sníž. přenesená",J532,0)</f>
        <v>0</v>
      </c>
      <c r="BI532" s="147">
        <f>IF(N532="nulová",J532,0)</f>
        <v>0</v>
      </c>
      <c r="BJ532" s="18" t="s">
        <v>77</v>
      </c>
      <c r="BK532" s="147">
        <f>ROUND(I532*H532,2)</f>
        <v>0</v>
      </c>
      <c r="BL532" s="18" t="s">
        <v>122</v>
      </c>
      <c r="BM532" s="146" t="s">
        <v>699</v>
      </c>
    </row>
    <row r="533" spans="1:65" s="2" customFormat="1" ht="11.25">
      <c r="A533" s="33"/>
      <c r="B533" s="34"/>
      <c r="C533" s="33"/>
      <c r="D533" s="148" t="s">
        <v>124</v>
      </c>
      <c r="E533" s="33"/>
      <c r="F533" s="149" t="s">
        <v>700</v>
      </c>
      <c r="G533" s="33"/>
      <c r="H533" s="33"/>
      <c r="I533" s="150"/>
      <c r="J533" s="33"/>
      <c r="K533" s="33"/>
      <c r="L533" s="34"/>
      <c r="M533" s="151"/>
      <c r="N533" s="152"/>
      <c r="O533" s="54"/>
      <c r="P533" s="54"/>
      <c r="Q533" s="54"/>
      <c r="R533" s="54"/>
      <c r="S533" s="54"/>
      <c r="T533" s="55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18" t="s">
        <v>124</v>
      </c>
      <c r="AU533" s="18" t="s">
        <v>81</v>
      </c>
    </row>
    <row r="534" spans="1:65" s="13" customFormat="1" ht="11.25">
      <c r="B534" s="153"/>
      <c r="D534" s="154" t="s">
        <v>126</v>
      </c>
      <c r="E534" s="155" t="s">
        <v>3</v>
      </c>
      <c r="F534" s="156" t="s">
        <v>77</v>
      </c>
      <c r="H534" s="157">
        <v>1</v>
      </c>
      <c r="I534" s="158"/>
      <c r="L534" s="153"/>
      <c r="M534" s="159"/>
      <c r="N534" s="160"/>
      <c r="O534" s="160"/>
      <c r="P534" s="160"/>
      <c r="Q534" s="160"/>
      <c r="R534" s="160"/>
      <c r="S534" s="160"/>
      <c r="T534" s="161"/>
      <c r="AT534" s="155" t="s">
        <v>126</v>
      </c>
      <c r="AU534" s="155" t="s">
        <v>81</v>
      </c>
      <c r="AV534" s="13" t="s">
        <v>81</v>
      </c>
      <c r="AW534" s="13" t="s">
        <v>33</v>
      </c>
      <c r="AX534" s="13" t="s">
        <v>77</v>
      </c>
      <c r="AY534" s="155" t="s">
        <v>114</v>
      </c>
    </row>
    <row r="535" spans="1:65" s="2" customFormat="1" ht="16.5" customHeight="1">
      <c r="A535" s="33"/>
      <c r="B535" s="134"/>
      <c r="C535" s="135" t="s">
        <v>701</v>
      </c>
      <c r="D535" s="135" t="s">
        <v>117</v>
      </c>
      <c r="E535" s="136" t="s">
        <v>702</v>
      </c>
      <c r="F535" s="137" t="s">
        <v>703</v>
      </c>
      <c r="G535" s="138" t="s">
        <v>520</v>
      </c>
      <c r="H535" s="139">
        <v>3</v>
      </c>
      <c r="I535" s="140"/>
      <c r="J535" s="141">
        <f>ROUND(I535*H535,2)</f>
        <v>0</v>
      </c>
      <c r="K535" s="137" t="s">
        <v>121</v>
      </c>
      <c r="L535" s="34"/>
      <c r="M535" s="142" t="s">
        <v>3</v>
      </c>
      <c r="N535" s="143" t="s">
        <v>43</v>
      </c>
      <c r="O535" s="54"/>
      <c r="P535" s="144">
        <f>O535*H535</f>
        <v>0</v>
      </c>
      <c r="Q535" s="144">
        <v>5.0000000000000001E-4</v>
      </c>
      <c r="R535" s="144">
        <f>Q535*H535</f>
        <v>1.5E-3</v>
      </c>
      <c r="S535" s="144">
        <v>0</v>
      </c>
      <c r="T535" s="145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46" t="s">
        <v>122</v>
      </c>
      <c r="AT535" s="146" t="s">
        <v>117</v>
      </c>
      <c r="AU535" s="146" t="s">
        <v>81</v>
      </c>
      <c r="AY535" s="18" t="s">
        <v>114</v>
      </c>
      <c r="BE535" s="147">
        <f>IF(N535="základní",J535,0)</f>
        <v>0</v>
      </c>
      <c r="BF535" s="147">
        <f>IF(N535="snížená",J535,0)</f>
        <v>0</v>
      </c>
      <c r="BG535" s="147">
        <f>IF(N535="zákl. přenesená",J535,0)</f>
        <v>0</v>
      </c>
      <c r="BH535" s="147">
        <f>IF(N535="sníž. přenesená",J535,0)</f>
        <v>0</v>
      </c>
      <c r="BI535" s="147">
        <f>IF(N535="nulová",J535,0)</f>
        <v>0</v>
      </c>
      <c r="BJ535" s="18" t="s">
        <v>77</v>
      </c>
      <c r="BK535" s="147">
        <f>ROUND(I535*H535,2)</f>
        <v>0</v>
      </c>
      <c r="BL535" s="18" t="s">
        <v>122</v>
      </c>
      <c r="BM535" s="146" t="s">
        <v>704</v>
      </c>
    </row>
    <row r="536" spans="1:65" s="2" customFormat="1" ht="11.25">
      <c r="A536" s="33"/>
      <c r="B536" s="34"/>
      <c r="C536" s="33"/>
      <c r="D536" s="148" t="s">
        <v>124</v>
      </c>
      <c r="E536" s="33"/>
      <c r="F536" s="149" t="s">
        <v>705</v>
      </c>
      <c r="G536" s="33"/>
      <c r="H536" s="33"/>
      <c r="I536" s="150"/>
      <c r="J536" s="33"/>
      <c r="K536" s="33"/>
      <c r="L536" s="34"/>
      <c r="M536" s="151"/>
      <c r="N536" s="152"/>
      <c r="O536" s="54"/>
      <c r="P536" s="54"/>
      <c r="Q536" s="54"/>
      <c r="R536" s="54"/>
      <c r="S536" s="54"/>
      <c r="T536" s="55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8" t="s">
        <v>124</v>
      </c>
      <c r="AU536" s="18" t="s">
        <v>81</v>
      </c>
    </row>
    <row r="537" spans="1:65" s="13" customFormat="1" ht="11.25">
      <c r="B537" s="153"/>
      <c r="D537" s="154" t="s">
        <v>126</v>
      </c>
      <c r="E537" s="155" t="s">
        <v>3</v>
      </c>
      <c r="F537" s="156" t="s">
        <v>706</v>
      </c>
      <c r="H537" s="157">
        <v>3</v>
      </c>
      <c r="I537" s="158"/>
      <c r="L537" s="153"/>
      <c r="M537" s="159"/>
      <c r="N537" s="160"/>
      <c r="O537" s="160"/>
      <c r="P537" s="160"/>
      <c r="Q537" s="160"/>
      <c r="R537" s="160"/>
      <c r="S537" s="160"/>
      <c r="T537" s="161"/>
      <c r="AT537" s="155" t="s">
        <v>126</v>
      </c>
      <c r="AU537" s="155" t="s">
        <v>81</v>
      </c>
      <c r="AV537" s="13" t="s">
        <v>81</v>
      </c>
      <c r="AW537" s="13" t="s">
        <v>33</v>
      </c>
      <c r="AX537" s="13" t="s">
        <v>77</v>
      </c>
      <c r="AY537" s="155" t="s">
        <v>114</v>
      </c>
    </row>
    <row r="538" spans="1:65" s="2" customFormat="1" ht="24.2" customHeight="1">
      <c r="A538" s="33"/>
      <c r="B538" s="134"/>
      <c r="C538" s="135" t="s">
        <v>707</v>
      </c>
      <c r="D538" s="135" t="s">
        <v>117</v>
      </c>
      <c r="E538" s="136" t="s">
        <v>708</v>
      </c>
      <c r="F538" s="137" t="s">
        <v>709</v>
      </c>
      <c r="G538" s="138" t="s">
        <v>190</v>
      </c>
      <c r="H538" s="139">
        <v>0.03</v>
      </c>
      <c r="I538" s="140"/>
      <c r="J538" s="141">
        <f>ROUND(I538*H538,2)</f>
        <v>0</v>
      </c>
      <c r="K538" s="137" t="s">
        <v>121</v>
      </c>
      <c r="L538" s="34"/>
      <c r="M538" s="142" t="s">
        <v>3</v>
      </c>
      <c r="N538" s="143" t="s">
        <v>43</v>
      </c>
      <c r="O538" s="54"/>
      <c r="P538" s="144">
        <f>O538*H538</f>
        <v>0</v>
      </c>
      <c r="Q538" s="144">
        <v>0</v>
      </c>
      <c r="R538" s="144">
        <f>Q538*H538</f>
        <v>0</v>
      </c>
      <c r="S538" s="144">
        <v>0</v>
      </c>
      <c r="T538" s="145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46" t="s">
        <v>122</v>
      </c>
      <c r="AT538" s="146" t="s">
        <v>117</v>
      </c>
      <c r="AU538" s="146" t="s">
        <v>81</v>
      </c>
      <c r="AY538" s="18" t="s">
        <v>114</v>
      </c>
      <c r="BE538" s="147">
        <f>IF(N538="základní",J538,0)</f>
        <v>0</v>
      </c>
      <c r="BF538" s="147">
        <f>IF(N538="snížená",J538,0)</f>
        <v>0</v>
      </c>
      <c r="BG538" s="147">
        <f>IF(N538="zákl. přenesená",J538,0)</f>
        <v>0</v>
      </c>
      <c r="BH538" s="147">
        <f>IF(N538="sníž. přenesená",J538,0)</f>
        <v>0</v>
      </c>
      <c r="BI538" s="147">
        <f>IF(N538="nulová",J538,0)</f>
        <v>0</v>
      </c>
      <c r="BJ538" s="18" t="s">
        <v>77</v>
      </c>
      <c r="BK538" s="147">
        <f>ROUND(I538*H538,2)</f>
        <v>0</v>
      </c>
      <c r="BL538" s="18" t="s">
        <v>122</v>
      </c>
      <c r="BM538" s="146" t="s">
        <v>710</v>
      </c>
    </row>
    <row r="539" spans="1:65" s="2" customFormat="1" ht="11.25">
      <c r="A539" s="33"/>
      <c r="B539" s="34"/>
      <c r="C539" s="33"/>
      <c r="D539" s="148" t="s">
        <v>124</v>
      </c>
      <c r="E539" s="33"/>
      <c r="F539" s="149" t="s">
        <v>711</v>
      </c>
      <c r="G539" s="33"/>
      <c r="H539" s="33"/>
      <c r="I539" s="150"/>
      <c r="J539" s="33"/>
      <c r="K539" s="33"/>
      <c r="L539" s="34"/>
      <c r="M539" s="151"/>
      <c r="N539" s="152"/>
      <c r="O539" s="54"/>
      <c r="P539" s="54"/>
      <c r="Q539" s="54"/>
      <c r="R539" s="54"/>
      <c r="S539" s="54"/>
      <c r="T539" s="55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8" t="s">
        <v>124</v>
      </c>
      <c r="AU539" s="18" t="s">
        <v>81</v>
      </c>
    </row>
    <row r="540" spans="1:65" s="2" customFormat="1" ht="24.2" customHeight="1">
      <c r="A540" s="33"/>
      <c r="B540" s="134"/>
      <c r="C540" s="135" t="s">
        <v>712</v>
      </c>
      <c r="D540" s="135" t="s">
        <v>117</v>
      </c>
      <c r="E540" s="136" t="s">
        <v>713</v>
      </c>
      <c r="F540" s="137" t="s">
        <v>714</v>
      </c>
      <c r="G540" s="138" t="s">
        <v>190</v>
      </c>
      <c r="H540" s="139">
        <v>0.03</v>
      </c>
      <c r="I540" s="140"/>
      <c r="J540" s="141">
        <f>ROUND(I540*H540,2)</f>
        <v>0</v>
      </c>
      <c r="K540" s="137" t="s">
        <v>121</v>
      </c>
      <c r="L540" s="34"/>
      <c r="M540" s="142" t="s">
        <v>3</v>
      </c>
      <c r="N540" s="143" t="s">
        <v>43</v>
      </c>
      <c r="O540" s="54"/>
      <c r="P540" s="144">
        <f>O540*H540</f>
        <v>0</v>
      </c>
      <c r="Q540" s="144">
        <v>0</v>
      </c>
      <c r="R540" s="144">
        <f>Q540*H540</f>
        <v>0</v>
      </c>
      <c r="S540" s="144">
        <v>0</v>
      </c>
      <c r="T540" s="145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46" t="s">
        <v>122</v>
      </c>
      <c r="AT540" s="146" t="s">
        <v>117</v>
      </c>
      <c r="AU540" s="146" t="s">
        <v>81</v>
      </c>
      <c r="AY540" s="18" t="s">
        <v>114</v>
      </c>
      <c r="BE540" s="147">
        <f>IF(N540="základní",J540,0)</f>
        <v>0</v>
      </c>
      <c r="BF540" s="147">
        <f>IF(N540="snížená",J540,0)</f>
        <v>0</v>
      </c>
      <c r="BG540" s="147">
        <f>IF(N540="zákl. přenesená",J540,0)</f>
        <v>0</v>
      </c>
      <c r="BH540" s="147">
        <f>IF(N540="sníž. přenesená",J540,0)</f>
        <v>0</v>
      </c>
      <c r="BI540" s="147">
        <f>IF(N540="nulová",J540,0)</f>
        <v>0</v>
      </c>
      <c r="BJ540" s="18" t="s">
        <v>77</v>
      </c>
      <c r="BK540" s="147">
        <f>ROUND(I540*H540,2)</f>
        <v>0</v>
      </c>
      <c r="BL540" s="18" t="s">
        <v>122</v>
      </c>
      <c r="BM540" s="146" t="s">
        <v>715</v>
      </c>
    </row>
    <row r="541" spans="1:65" s="2" customFormat="1" ht="11.25">
      <c r="A541" s="33"/>
      <c r="B541" s="34"/>
      <c r="C541" s="33"/>
      <c r="D541" s="148" t="s">
        <v>124</v>
      </c>
      <c r="E541" s="33"/>
      <c r="F541" s="149" t="s">
        <v>716</v>
      </c>
      <c r="G541" s="33"/>
      <c r="H541" s="33"/>
      <c r="I541" s="150"/>
      <c r="J541" s="33"/>
      <c r="K541" s="33"/>
      <c r="L541" s="34"/>
      <c r="M541" s="151"/>
      <c r="N541" s="152"/>
      <c r="O541" s="54"/>
      <c r="P541" s="54"/>
      <c r="Q541" s="54"/>
      <c r="R541" s="54"/>
      <c r="S541" s="54"/>
      <c r="T541" s="55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18" t="s">
        <v>124</v>
      </c>
      <c r="AU541" s="18" t="s">
        <v>81</v>
      </c>
    </row>
    <row r="542" spans="1:65" s="12" customFormat="1" ht="22.9" customHeight="1">
      <c r="B542" s="121"/>
      <c r="D542" s="122" t="s">
        <v>71</v>
      </c>
      <c r="E542" s="132" t="s">
        <v>717</v>
      </c>
      <c r="F542" s="132" t="s">
        <v>718</v>
      </c>
      <c r="I542" s="124"/>
      <c r="J542" s="133">
        <f>BK542</f>
        <v>0</v>
      </c>
      <c r="L542" s="121"/>
      <c r="M542" s="126"/>
      <c r="N542" s="127"/>
      <c r="O542" s="127"/>
      <c r="P542" s="128">
        <f>SUM(P543:P552)</f>
        <v>0</v>
      </c>
      <c r="Q542" s="127"/>
      <c r="R542" s="128">
        <f>SUM(R543:R552)</f>
        <v>1.23E-3</v>
      </c>
      <c r="S542" s="127"/>
      <c r="T542" s="129">
        <f>SUM(T543:T552)</f>
        <v>0</v>
      </c>
      <c r="AR542" s="122" t="s">
        <v>81</v>
      </c>
      <c r="AT542" s="130" t="s">
        <v>71</v>
      </c>
      <c r="AU542" s="130" t="s">
        <v>77</v>
      </c>
      <c r="AY542" s="122" t="s">
        <v>114</v>
      </c>
      <c r="BK542" s="131">
        <f>SUM(BK543:BK552)</f>
        <v>0</v>
      </c>
    </row>
    <row r="543" spans="1:65" s="2" customFormat="1" ht="21.75" customHeight="1">
      <c r="A543" s="33"/>
      <c r="B543" s="134"/>
      <c r="C543" s="135" t="s">
        <v>719</v>
      </c>
      <c r="D543" s="135" t="s">
        <v>117</v>
      </c>
      <c r="E543" s="136" t="s">
        <v>720</v>
      </c>
      <c r="F543" s="137" t="s">
        <v>721</v>
      </c>
      <c r="G543" s="138" t="s">
        <v>213</v>
      </c>
      <c r="H543" s="139">
        <v>1</v>
      </c>
      <c r="I543" s="140"/>
      <c r="J543" s="141">
        <f>ROUND(I543*H543,2)</f>
        <v>0</v>
      </c>
      <c r="K543" s="137" t="s">
        <v>121</v>
      </c>
      <c r="L543" s="34"/>
      <c r="M543" s="142" t="s">
        <v>3</v>
      </c>
      <c r="N543" s="143" t="s">
        <v>43</v>
      </c>
      <c r="O543" s="54"/>
      <c r="P543" s="144">
        <f>O543*H543</f>
        <v>0</v>
      </c>
      <c r="Q543" s="144">
        <v>2.0000000000000001E-4</v>
      </c>
      <c r="R543" s="144">
        <f>Q543*H543</f>
        <v>2.0000000000000001E-4</v>
      </c>
      <c r="S543" s="144">
        <v>0</v>
      </c>
      <c r="T543" s="145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46" t="s">
        <v>122</v>
      </c>
      <c r="AT543" s="146" t="s">
        <v>117</v>
      </c>
      <c r="AU543" s="146" t="s">
        <v>81</v>
      </c>
      <c r="AY543" s="18" t="s">
        <v>114</v>
      </c>
      <c r="BE543" s="147">
        <f>IF(N543="základní",J543,0)</f>
        <v>0</v>
      </c>
      <c r="BF543" s="147">
        <f>IF(N543="snížená",J543,0)</f>
        <v>0</v>
      </c>
      <c r="BG543" s="147">
        <f>IF(N543="zákl. přenesená",J543,0)</f>
        <v>0</v>
      </c>
      <c r="BH543" s="147">
        <f>IF(N543="sníž. přenesená",J543,0)</f>
        <v>0</v>
      </c>
      <c r="BI543" s="147">
        <f>IF(N543="nulová",J543,0)</f>
        <v>0</v>
      </c>
      <c r="BJ543" s="18" t="s">
        <v>77</v>
      </c>
      <c r="BK543" s="147">
        <f>ROUND(I543*H543,2)</f>
        <v>0</v>
      </c>
      <c r="BL543" s="18" t="s">
        <v>122</v>
      </c>
      <c r="BM543" s="146" t="s">
        <v>722</v>
      </c>
    </row>
    <row r="544" spans="1:65" s="2" customFormat="1" ht="11.25">
      <c r="A544" s="33"/>
      <c r="B544" s="34"/>
      <c r="C544" s="33"/>
      <c r="D544" s="148" t="s">
        <v>124</v>
      </c>
      <c r="E544" s="33"/>
      <c r="F544" s="149" t="s">
        <v>723</v>
      </c>
      <c r="G544" s="33"/>
      <c r="H544" s="33"/>
      <c r="I544" s="150"/>
      <c r="J544" s="33"/>
      <c r="K544" s="33"/>
      <c r="L544" s="34"/>
      <c r="M544" s="151"/>
      <c r="N544" s="152"/>
      <c r="O544" s="54"/>
      <c r="P544" s="54"/>
      <c r="Q544" s="54"/>
      <c r="R544" s="54"/>
      <c r="S544" s="54"/>
      <c r="T544" s="55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T544" s="18" t="s">
        <v>124</v>
      </c>
      <c r="AU544" s="18" t="s">
        <v>81</v>
      </c>
    </row>
    <row r="545" spans="1:65" s="2" customFormat="1" ht="21.75" customHeight="1">
      <c r="A545" s="33"/>
      <c r="B545" s="134"/>
      <c r="C545" s="135" t="s">
        <v>724</v>
      </c>
      <c r="D545" s="135" t="s">
        <v>117</v>
      </c>
      <c r="E545" s="136" t="s">
        <v>725</v>
      </c>
      <c r="F545" s="137" t="s">
        <v>726</v>
      </c>
      <c r="G545" s="138" t="s">
        <v>213</v>
      </c>
      <c r="H545" s="139">
        <v>2</v>
      </c>
      <c r="I545" s="140"/>
      <c r="J545" s="141">
        <f>ROUND(I545*H545,2)</f>
        <v>0</v>
      </c>
      <c r="K545" s="137" t="s">
        <v>121</v>
      </c>
      <c r="L545" s="34"/>
      <c r="M545" s="142" t="s">
        <v>3</v>
      </c>
      <c r="N545" s="143" t="s">
        <v>43</v>
      </c>
      <c r="O545" s="54"/>
      <c r="P545" s="144">
        <f>O545*H545</f>
        <v>0</v>
      </c>
      <c r="Q545" s="144">
        <v>2.5000000000000001E-4</v>
      </c>
      <c r="R545" s="144">
        <f>Q545*H545</f>
        <v>5.0000000000000001E-4</v>
      </c>
      <c r="S545" s="144">
        <v>0</v>
      </c>
      <c r="T545" s="145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46" t="s">
        <v>122</v>
      </c>
      <c r="AT545" s="146" t="s">
        <v>117</v>
      </c>
      <c r="AU545" s="146" t="s">
        <v>81</v>
      </c>
      <c r="AY545" s="18" t="s">
        <v>114</v>
      </c>
      <c r="BE545" s="147">
        <f>IF(N545="základní",J545,0)</f>
        <v>0</v>
      </c>
      <c r="BF545" s="147">
        <f>IF(N545="snížená",J545,0)</f>
        <v>0</v>
      </c>
      <c r="BG545" s="147">
        <f>IF(N545="zákl. přenesená",J545,0)</f>
        <v>0</v>
      </c>
      <c r="BH545" s="147">
        <f>IF(N545="sníž. přenesená",J545,0)</f>
        <v>0</v>
      </c>
      <c r="BI545" s="147">
        <f>IF(N545="nulová",J545,0)</f>
        <v>0</v>
      </c>
      <c r="BJ545" s="18" t="s">
        <v>77</v>
      </c>
      <c r="BK545" s="147">
        <f>ROUND(I545*H545,2)</f>
        <v>0</v>
      </c>
      <c r="BL545" s="18" t="s">
        <v>122</v>
      </c>
      <c r="BM545" s="146" t="s">
        <v>727</v>
      </c>
    </row>
    <row r="546" spans="1:65" s="2" customFormat="1" ht="11.25">
      <c r="A546" s="33"/>
      <c r="B546" s="34"/>
      <c r="C546" s="33"/>
      <c r="D546" s="148" t="s">
        <v>124</v>
      </c>
      <c r="E546" s="33"/>
      <c r="F546" s="149" t="s">
        <v>728</v>
      </c>
      <c r="G546" s="33"/>
      <c r="H546" s="33"/>
      <c r="I546" s="150"/>
      <c r="J546" s="33"/>
      <c r="K546" s="33"/>
      <c r="L546" s="34"/>
      <c r="M546" s="151"/>
      <c r="N546" s="152"/>
      <c r="O546" s="54"/>
      <c r="P546" s="54"/>
      <c r="Q546" s="54"/>
      <c r="R546" s="54"/>
      <c r="S546" s="54"/>
      <c r="T546" s="55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T546" s="18" t="s">
        <v>124</v>
      </c>
      <c r="AU546" s="18" t="s">
        <v>81</v>
      </c>
    </row>
    <row r="547" spans="1:65" s="2" customFormat="1" ht="24.2" customHeight="1">
      <c r="A547" s="33"/>
      <c r="B547" s="134"/>
      <c r="C547" s="135" t="s">
        <v>729</v>
      </c>
      <c r="D547" s="135" t="s">
        <v>117</v>
      </c>
      <c r="E547" s="136" t="s">
        <v>730</v>
      </c>
      <c r="F547" s="137" t="s">
        <v>731</v>
      </c>
      <c r="G547" s="138" t="s">
        <v>213</v>
      </c>
      <c r="H547" s="139">
        <v>1</v>
      </c>
      <c r="I547" s="140"/>
      <c r="J547" s="141">
        <f>ROUND(I547*H547,2)</f>
        <v>0</v>
      </c>
      <c r="K547" s="137" t="s">
        <v>121</v>
      </c>
      <c r="L547" s="34"/>
      <c r="M547" s="142" t="s">
        <v>3</v>
      </c>
      <c r="N547" s="143" t="s">
        <v>43</v>
      </c>
      <c r="O547" s="54"/>
      <c r="P547" s="144">
        <f>O547*H547</f>
        <v>0</v>
      </c>
      <c r="Q547" s="144">
        <v>1.9000000000000001E-4</v>
      </c>
      <c r="R547" s="144">
        <f>Q547*H547</f>
        <v>1.9000000000000001E-4</v>
      </c>
      <c r="S547" s="144">
        <v>0</v>
      </c>
      <c r="T547" s="145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46" t="s">
        <v>122</v>
      </c>
      <c r="AT547" s="146" t="s">
        <v>117</v>
      </c>
      <c r="AU547" s="146" t="s">
        <v>81</v>
      </c>
      <c r="AY547" s="18" t="s">
        <v>114</v>
      </c>
      <c r="BE547" s="147">
        <f>IF(N547="základní",J547,0)</f>
        <v>0</v>
      </c>
      <c r="BF547" s="147">
        <f>IF(N547="snížená",J547,0)</f>
        <v>0</v>
      </c>
      <c r="BG547" s="147">
        <f>IF(N547="zákl. přenesená",J547,0)</f>
        <v>0</v>
      </c>
      <c r="BH547" s="147">
        <f>IF(N547="sníž. přenesená",J547,0)</f>
        <v>0</v>
      </c>
      <c r="BI547" s="147">
        <f>IF(N547="nulová",J547,0)</f>
        <v>0</v>
      </c>
      <c r="BJ547" s="18" t="s">
        <v>77</v>
      </c>
      <c r="BK547" s="147">
        <f>ROUND(I547*H547,2)</f>
        <v>0</v>
      </c>
      <c r="BL547" s="18" t="s">
        <v>122</v>
      </c>
      <c r="BM547" s="146" t="s">
        <v>732</v>
      </c>
    </row>
    <row r="548" spans="1:65" s="2" customFormat="1" ht="11.25">
      <c r="A548" s="33"/>
      <c r="B548" s="34"/>
      <c r="C548" s="33"/>
      <c r="D548" s="148" t="s">
        <v>124</v>
      </c>
      <c r="E548" s="33"/>
      <c r="F548" s="149" t="s">
        <v>733</v>
      </c>
      <c r="G548" s="33"/>
      <c r="H548" s="33"/>
      <c r="I548" s="150"/>
      <c r="J548" s="33"/>
      <c r="K548" s="33"/>
      <c r="L548" s="34"/>
      <c r="M548" s="151"/>
      <c r="N548" s="152"/>
      <c r="O548" s="54"/>
      <c r="P548" s="54"/>
      <c r="Q548" s="54"/>
      <c r="R548" s="54"/>
      <c r="S548" s="54"/>
      <c r="T548" s="55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8" t="s">
        <v>124</v>
      </c>
      <c r="AU548" s="18" t="s">
        <v>81</v>
      </c>
    </row>
    <row r="549" spans="1:65" s="13" customFormat="1" ht="11.25">
      <c r="B549" s="153"/>
      <c r="D549" s="154" t="s">
        <v>126</v>
      </c>
      <c r="E549" s="155" t="s">
        <v>3</v>
      </c>
      <c r="F549" s="156" t="s">
        <v>77</v>
      </c>
      <c r="H549" s="157">
        <v>1</v>
      </c>
      <c r="I549" s="158"/>
      <c r="L549" s="153"/>
      <c r="M549" s="159"/>
      <c r="N549" s="160"/>
      <c r="O549" s="160"/>
      <c r="P549" s="160"/>
      <c r="Q549" s="160"/>
      <c r="R549" s="160"/>
      <c r="S549" s="160"/>
      <c r="T549" s="161"/>
      <c r="AT549" s="155" t="s">
        <v>126</v>
      </c>
      <c r="AU549" s="155" t="s">
        <v>81</v>
      </c>
      <c r="AV549" s="13" t="s">
        <v>81</v>
      </c>
      <c r="AW549" s="13" t="s">
        <v>33</v>
      </c>
      <c r="AX549" s="13" t="s">
        <v>77</v>
      </c>
      <c r="AY549" s="155" t="s">
        <v>114</v>
      </c>
    </row>
    <row r="550" spans="1:65" s="2" customFormat="1" ht="24.2" customHeight="1">
      <c r="A550" s="33"/>
      <c r="B550" s="134"/>
      <c r="C550" s="135" t="s">
        <v>734</v>
      </c>
      <c r="D550" s="135" t="s">
        <v>117</v>
      </c>
      <c r="E550" s="136" t="s">
        <v>735</v>
      </c>
      <c r="F550" s="137" t="s">
        <v>736</v>
      </c>
      <c r="G550" s="138" t="s">
        <v>213</v>
      </c>
      <c r="H550" s="139">
        <v>1</v>
      </c>
      <c r="I550" s="140"/>
      <c r="J550" s="141">
        <f>ROUND(I550*H550,2)</f>
        <v>0</v>
      </c>
      <c r="K550" s="137" t="s">
        <v>121</v>
      </c>
      <c r="L550" s="34"/>
      <c r="M550" s="142" t="s">
        <v>3</v>
      </c>
      <c r="N550" s="143" t="s">
        <v>43</v>
      </c>
      <c r="O550" s="54"/>
      <c r="P550" s="144">
        <f>O550*H550</f>
        <v>0</v>
      </c>
      <c r="Q550" s="144">
        <v>3.4000000000000002E-4</v>
      </c>
      <c r="R550" s="144">
        <f>Q550*H550</f>
        <v>3.4000000000000002E-4</v>
      </c>
      <c r="S550" s="144">
        <v>0</v>
      </c>
      <c r="T550" s="145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46" t="s">
        <v>122</v>
      </c>
      <c r="AT550" s="146" t="s">
        <v>117</v>
      </c>
      <c r="AU550" s="146" t="s">
        <v>81</v>
      </c>
      <c r="AY550" s="18" t="s">
        <v>114</v>
      </c>
      <c r="BE550" s="147">
        <f>IF(N550="základní",J550,0)</f>
        <v>0</v>
      </c>
      <c r="BF550" s="147">
        <f>IF(N550="snížená",J550,0)</f>
        <v>0</v>
      </c>
      <c r="BG550" s="147">
        <f>IF(N550="zákl. přenesená",J550,0)</f>
        <v>0</v>
      </c>
      <c r="BH550" s="147">
        <f>IF(N550="sníž. přenesená",J550,0)</f>
        <v>0</v>
      </c>
      <c r="BI550" s="147">
        <f>IF(N550="nulová",J550,0)</f>
        <v>0</v>
      </c>
      <c r="BJ550" s="18" t="s">
        <v>77</v>
      </c>
      <c r="BK550" s="147">
        <f>ROUND(I550*H550,2)</f>
        <v>0</v>
      </c>
      <c r="BL550" s="18" t="s">
        <v>122</v>
      </c>
      <c r="BM550" s="146" t="s">
        <v>737</v>
      </c>
    </row>
    <row r="551" spans="1:65" s="2" customFormat="1" ht="11.25">
      <c r="A551" s="33"/>
      <c r="B551" s="34"/>
      <c r="C551" s="33"/>
      <c r="D551" s="148" t="s">
        <v>124</v>
      </c>
      <c r="E551" s="33"/>
      <c r="F551" s="149" t="s">
        <v>738</v>
      </c>
      <c r="G551" s="33"/>
      <c r="H551" s="33"/>
      <c r="I551" s="150"/>
      <c r="J551" s="33"/>
      <c r="K551" s="33"/>
      <c r="L551" s="34"/>
      <c r="M551" s="151"/>
      <c r="N551" s="152"/>
      <c r="O551" s="54"/>
      <c r="P551" s="54"/>
      <c r="Q551" s="54"/>
      <c r="R551" s="54"/>
      <c r="S551" s="54"/>
      <c r="T551" s="55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T551" s="18" t="s">
        <v>124</v>
      </c>
      <c r="AU551" s="18" t="s">
        <v>81</v>
      </c>
    </row>
    <row r="552" spans="1:65" s="13" customFormat="1" ht="11.25">
      <c r="B552" s="153"/>
      <c r="D552" s="154" t="s">
        <v>126</v>
      </c>
      <c r="E552" s="155" t="s">
        <v>3</v>
      </c>
      <c r="F552" s="156" t="s">
        <v>77</v>
      </c>
      <c r="H552" s="157">
        <v>1</v>
      </c>
      <c r="I552" s="158"/>
      <c r="L552" s="153"/>
      <c r="M552" s="159"/>
      <c r="N552" s="160"/>
      <c r="O552" s="160"/>
      <c r="P552" s="160"/>
      <c r="Q552" s="160"/>
      <c r="R552" s="160"/>
      <c r="S552" s="160"/>
      <c r="T552" s="161"/>
      <c r="AT552" s="155" t="s">
        <v>126</v>
      </c>
      <c r="AU552" s="155" t="s">
        <v>81</v>
      </c>
      <c r="AV552" s="13" t="s">
        <v>81</v>
      </c>
      <c r="AW552" s="13" t="s">
        <v>33</v>
      </c>
      <c r="AX552" s="13" t="s">
        <v>77</v>
      </c>
      <c r="AY552" s="155" t="s">
        <v>114</v>
      </c>
    </row>
    <row r="553" spans="1:65" s="12" customFormat="1" ht="25.9" customHeight="1">
      <c r="B553" s="121"/>
      <c r="D553" s="122" t="s">
        <v>71</v>
      </c>
      <c r="E553" s="123" t="s">
        <v>739</v>
      </c>
      <c r="F553" s="123" t="s">
        <v>740</v>
      </c>
      <c r="I553" s="124"/>
      <c r="J553" s="125">
        <f>BK553</f>
        <v>0</v>
      </c>
      <c r="L553" s="121"/>
      <c r="M553" s="126"/>
      <c r="N553" s="127"/>
      <c r="O553" s="127"/>
      <c r="P553" s="128">
        <f>SUM(P554:P556)</f>
        <v>0</v>
      </c>
      <c r="Q553" s="127"/>
      <c r="R553" s="128">
        <f>SUM(R554:R556)</f>
        <v>0</v>
      </c>
      <c r="S553" s="127"/>
      <c r="T553" s="129">
        <f>SUM(T554:T556)</f>
        <v>0</v>
      </c>
      <c r="AR553" s="122" t="s">
        <v>137</v>
      </c>
      <c r="AT553" s="130" t="s">
        <v>71</v>
      </c>
      <c r="AU553" s="130" t="s">
        <v>72</v>
      </c>
      <c r="AY553" s="122" t="s">
        <v>114</v>
      </c>
      <c r="BK553" s="131">
        <f>SUM(BK554:BK556)</f>
        <v>0</v>
      </c>
    </row>
    <row r="554" spans="1:65" s="2" customFormat="1" ht="16.5" customHeight="1">
      <c r="A554" s="33"/>
      <c r="B554" s="134"/>
      <c r="C554" s="135" t="s">
        <v>741</v>
      </c>
      <c r="D554" s="135" t="s">
        <v>117</v>
      </c>
      <c r="E554" s="136" t="s">
        <v>742</v>
      </c>
      <c r="F554" s="137" t="s">
        <v>743</v>
      </c>
      <c r="G554" s="138" t="s">
        <v>744</v>
      </c>
      <c r="H554" s="139">
        <v>20</v>
      </c>
      <c r="I554" s="140"/>
      <c r="J554" s="141">
        <f>ROUND(I554*H554,2)</f>
        <v>0</v>
      </c>
      <c r="K554" s="137" t="s">
        <v>121</v>
      </c>
      <c r="L554" s="34"/>
      <c r="M554" s="142" t="s">
        <v>3</v>
      </c>
      <c r="N554" s="143" t="s">
        <v>43</v>
      </c>
      <c r="O554" s="54"/>
      <c r="P554" s="144">
        <f>O554*H554</f>
        <v>0</v>
      </c>
      <c r="Q554" s="144">
        <v>0</v>
      </c>
      <c r="R554" s="144">
        <f>Q554*H554</f>
        <v>0</v>
      </c>
      <c r="S554" s="144">
        <v>0</v>
      </c>
      <c r="T554" s="145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46" t="s">
        <v>745</v>
      </c>
      <c r="AT554" s="146" t="s">
        <v>117</v>
      </c>
      <c r="AU554" s="146" t="s">
        <v>77</v>
      </c>
      <c r="AY554" s="18" t="s">
        <v>114</v>
      </c>
      <c r="BE554" s="147">
        <f>IF(N554="základní",J554,0)</f>
        <v>0</v>
      </c>
      <c r="BF554" s="147">
        <f>IF(N554="snížená",J554,0)</f>
        <v>0</v>
      </c>
      <c r="BG554" s="147">
        <f>IF(N554="zákl. přenesená",J554,0)</f>
        <v>0</v>
      </c>
      <c r="BH554" s="147">
        <f>IF(N554="sníž. přenesená",J554,0)</f>
        <v>0</v>
      </c>
      <c r="BI554" s="147">
        <f>IF(N554="nulová",J554,0)</f>
        <v>0</v>
      </c>
      <c r="BJ554" s="18" t="s">
        <v>77</v>
      </c>
      <c r="BK554" s="147">
        <f>ROUND(I554*H554,2)</f>
        <v>0</v>
      </c>
      <c r="BL554" s="18" t="s">
        <v>745</v>
      </c>
      <c r="BM554" s="146" t="s">
        <v>746</v>
      </c>
    </row>
    <row r="555" spans="1:65" s="2" customFormat="1" ht="11.25">
      <c r="A555" s="33"/>
      <c r="B555" s="34"/>
      <c r="C555" s="33"/>
      <c r="D555" s="148" t="s">
        <v>124</v>
      </c>
      <c r="E555" s="33"/>
      <c r="F555" s="149" t="s">
        <v>747</v>
      </c>
      <c r="G555" s="33"/>
      <c r="H555" s="33"/>
      <c r="I555" s="150"/>
      <c r="J555" s="33"/>
      <c r="K555" s="33"/>
      <c r="L555" s="34"/>
      <c r="M555" s="151"/>
      <c r="N555" s="152"/>
      <c r="O555" s="54"/>
      <c r="P555" s="54"/>
      <c r="Q555" s="54"/>
      <c r="R555" s="54"/>
      <c r="S555" s="54"/>
      <c r="T555" s="55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T555" s="18" t="s">
        <v>124</v>
      </c>
      <c r="AU555" s="18" t="s">
        <v>77</v>
      </c>
    </row>
    <row r="556" spans="1:65" s="13" customFormat="1" ht="11.25">
      <c r="B556" s="153"/>
      <c r="D556" s="154" t="s">
        <v>126</v>
      </c>
      <c r="E556" s="155" t="s">
        <v>3</v>
      </c>
      <c r="F556" s="156" t="s">
        <v>239</v>
      </c>
      <c r="H556" s="157">
        <v>20</v>
      </c>
      <c r="I556" s="158"/>
      <c r="L556" s="153"/>
      <c r="M556" s="159"/>
      <c r="N556" s="160"/>
      <c r="O556" s="160"/>
      <c r="P556" s="160"/>
      <c r="Q556" s="160"/>
      <c r="R556" s="160"/>
      <c r="S556" s="160"/>
      <c r="T556" s="161"/>
      <c r="AT556" s="155" t="s">
        <v>126</v>
      </c>
      <c r="AU556" s="155" t="s">
        <v>77</v>
      </c>
      <c r="AV556" s="13" t="s">
        <v>81</v>
      </c>
      <c r="AW556" s="13" t="s">
        <v>33</v>
      </c>
      <c r="AX556" s="13" t="s">
        <v>77</v>
      </c>
      <c r="AY556" s="155" t="s">
        <v>114</v>
      </c>
    </row>
    <row r="557" spans="1:65" s="12" customFormat="1" ht="25.9" customHeight="1">
      <c r="B557" s="121"/>
      <c r="D557" s="122" t="s">
        <v>71</v>
      </c>
      <c r="E557" s="123" t="s">
        <v>748</v>
      </c>
      <c r="F557" s="123" t="s">
        <v>749</v>
      </c>
      <c r="I557" s="124"/>
      <c r="J557" s="125">
        <f>BK557</f>
        <v>0</v>
      </c>
      <c r="L557" s="121"/>
      <c r="M557" s="126"/>
      <c r="N557" s="127"/>
      <c r="O557" s="127"/>
      <c r="P557" s="128">
        <f>P558</f>
        <v>0</v>
      </c>
      <c r="Q557" s="127"/>
      <c r="R557" s="128">
        <f>R558</f>
        <v>0</v>
      </c>
      <c r="S557" s="127"/>
      <c r="T557" s="129">
        <f>T558</f>
        <v>0</v>
      </c>
      <c r="AR557" s="122" t="s">
        <v>137</v>
      </c>
      <c r="AT557" s="130" t="s">
        <v>71</v>
      </c>
      <c r="AU557" s="130" t="s">
        <v>72</v>
      </c>
      <c r="AY557" s="122" t="s">
        <v>114</v>
      </c>
      <c r="BK557" s="131">
        <f>BK558</f>
        <v>0</v>
      </c>
    </row>
    <row r="558" spans="1:65" s="12" customFormat="1" ht="22.9" customHeight="1">
      <c r="B558" s="121"/>
      <c r="D558" s="122" t="s">
        <v>71</v>
      </c>
      <c r="E558" s="132" t="s">
        <v>750</v>
      </c>
      <c r="F558" s="132" t="s">
        <v>751</v>
      </c>
      <c r="I558" s="124"/>
      <c r="J558" s="133">
        <f>BK558</f>
        <v>0</v>
      </c>
      <c r="L558" s="121"/>
      <c r="M558" s="126"/>
      <c r="N558" s="127"/>
      <c r="O558" s="127"/>
      <c r="P558" s="128">
        <f>SUM(P559:P569)</f>
        <v>0</v>
      </c>
      <c r="Q558" s="127"/>
      <c r="R558" s="128">
        <f>SUM(R559:R569)</f>
        <v>0</v>
      </c>
      <c r="S558" s="127"/>
      <c r="T558" s="129">
        <f>SUM(T559:T569)</f>
        <v>0</v>
      </c>
      <c r="AR558" s="122" t="s">
        <v>137</v>
      </c>
      <c r="AT558" s="130" t="s">
        <v>71</v>
      </c>
      <c r="AU558" s="130" t="s">
        <v>77</v>
      </c>
      <c r="AY558" s="122" t="s">
        <v>114</v>
      </c>
      <c r="BK558" s="131">
        <f>SUM(BK559:BK569)</f>
        <v>0</v>
      </c>
    </row>
    <row r="559" spans="1:65" s="2" customFormat="1" ht="16.5" customHeight="1">
      <c r="A559" s="33"/>
      <c r="B559" s="134"/>
      <c r="C559" s="135" t="s">
        <v>752</v>
      </c>
      <c r="D559" s="135" t="s">
        <v>117</v>
      </c>
      <c r="E559" s="136" t="s">
        <v>753</v>
      </c>
      <c r="F559" s="137" t="s">
        <v>754</v>
      </c>
      <c r="G559" s="138" t="s">
        <v>213</v>
      </c>
      <c r="H559" s="139">
        <v>20</v>
      </c>
      <c r="I559" s="140"/>
      <c r="J559" s="141">
        <f>ROUND(I559*H559,2)</f>
        <v>0</v>
      </c>
      <c r="K559" s="137" t="s">
        <v>3</v>
      </c>
      <c r="L559" s="34"/>
      <c r="M559" s="142" t="s">
        <v>3</v>
      </c>
      <c r="N559" s="143" t="s">
        <v>43</v>
      </c>
      <c r="O559" s="54"/>
      <c r="P559" s="144">
        <f>O559*H559</f>
        <v>0</v>
      </c>
      <c r="Q559" s="144">
        <v>0</v>
      </c>
      <c r="R559" s="144">
        <f>Q559*H559</f>
        <v>0</v>
      </c>
      <c r="S559" s="144">
        <v>0</v>
      </c>
      <c r="T559" s="145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46" t="s">
        <v>745</v>
      </c>
      <c r="AT559" s="146" t="s">
        <v>117</v>
      </c>
      <c r="AU559" s="146" t="s">
        <v>81</v>
      </c>
      <c r="AY559" s="18" t="s">
        <v>114</v>
      </c>
      <c r="BE559" s="147">
        <f>IF(N559="základní",J559,0)</f>
        <v>0</v>
      </c>
      <c r="BF559" s="147">
        <f>IF(N559="snížená",J559,0)</f>
        <v>0</v>
      </c>
      <c r="BG559" s="147">
        <f>IF(N559="zákl. přenesená",J559,0)</f>
        <v>0</v>
      </c>
      <c r="BH559" s="147">
        <f>IF(N559="sníž. přenesená",J559,0)</f>
        <v>0</v>
      </c>
      <c r="BI559" s="147">
        <f>IF(N559="nulová",J559,0)</f>
        <v>0</v>
      </c>
      <c r="BJ559" s="18" t="s">
        <v>77</v>
      </c>
      <c r="BK559" s="147">
        <f>ROUND(I559*H559,2)</f>
        <v>0</v>
      </c>
      <c r="BL559" s="18" t="s">
        <v>745</v>
      </c>
      <c r="BM559" s="146" t="s">
        <v>755</v>
      </c>
    </row>
    <row r="560" spans="1:65" s="13" customFormat="1" ht="11.25">
      <c r="B560" s="153"/>
      <c r="D560" s="154" t="s">
        <v>126</v>
      </c>
      <c r="E560" s="155" t="s">
        <v>3</v>
      </c>
      <c r="F560" s="156" t="s">
        <v>239</v>
      </c>
      <c r="H560" s="157">
        <v>20</v>
      </c>
      <c r="I560" s="158"/>
      <c r="L560" s="153"/>
      <c r="M560" s="159"/>
      <c r="N560" s="160"/>
      <c r="O560" s="160"/>
      <c r="P560" s="160"/>
      <c r="Q560" s="160"/>
      <c r="R560" s="160"/>
      <c r="S560" s="160"/>
      <c r="T560" s="161"/>
      <c r="AT560" s="155" t="s">
        <v>126</v>
      </c>
      <c r="AU560" s="155" t="s">
        <v>81</v>
      </c>
      <c r="AV560" s="13" t="s">
        <v>81</v>
      </c>
      <c r="AW560" s="13" t="s">
        <v>33</v>
      </c>
      <c r="AX560" s="13" t="s">
        <v>77</v>
      </c>
      <c r="AY560" s="155" t="s">
        <v>114</v>
      </c>
    </row>
    <row r="561" spans="1:65" s="2" customFormat="1" ht="16.5" customHeight="1">
      <c r="A561" s="33"/>
      <c r="B561" s="134"/>
      <c r="C561" s="135" t="s">
        <v>756</v>
      </c>
      <c r="D561" s="135" t="s">
        <v>117</v>
      </c>
      <c r="E561" s="136" t="s">
        <v>757</v>
      </c>
      <c r="F561" s="137" t="s">
        <v>758</v>
      </c>
      <c r="G561" s="138" t="s">
        <v>120</v>
      </c>
      <c r="H561" s="139">
        <v>15</v>
      </c>
      <c r="I561" s="140"/>
      <c r="J561" s="141">
        <f>ROUND(I561*H561,2)</f>
        <v>0</v>
      </c>
      <c r="K561" s="137" t="s">
        <v>3</v>
      </c>
      <c r="L561" s="34"/>
      <c r="M561" s="142" t="s">
        <v>3</v>
      </c>
      <c r="N561" s="143" t="s">
        <v>43</v>
      </c>
      <c r="O561" s="54"/>
      <c r="P561" s="144">
        <f>O561*H561</f>
        <v>0</v>
      </c>
      <c r="Q561" s="144">
        <v>0</v>
      </c>
      <c r="R561" s="144">
        <f>Q561*H561</f>
        <v>0</v>
      </c>
      <c r="S561" s="144">
        <v>0</v>
      </c>
      <c r="T561" s="145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46" t="s">
        <v>745</v>
      </c>
      <c r="AT561" s="146" t="s">
        <v>117</v>
      </c>
      <c r="AU561" s="146" t="s">
        <v>81</v>
      </c>
      <c r="AY561" s="18" t="s">
        <v>114</v>
      </c>
      <c r="BE561" s="147">
        <f>IF(N561="základní",J561,0)</f>
        <v>0</v>
      </c>
      <c r="BF561" s="147">
        <f>IF(N561="snížená",J561,0)</f>
        <v>0</v>
      </c>
      <c r="BG561" s="147">
        <f>IF(N561="zákl. přenesená",J561,0)</f>
        <v>0</v>
      </c>
      <c r="BH561" s="147">
        <f>IF(N561="sníž. přenesená",J561,0)</f>
        <v>0</v>
      </c>
      <c r="BI561" s="147">
        <f>IF(N561="nulová",J561,0)</f>
        <v>0</v>
      </c>
      <c r="BJ561" s="18" t="s">
        <v>77</v>
      </c>
      <c r="BK561" s="147">
        <f>ROUND(I561*H561,2)</f>
        <v>0</v>
      </c>
      <c r="BL561" s="18" t="s">
        <v>745</v>
      </c>
      <c r="BM561" s="146" t="s">
        <v>759</v>
      </c>
    </row>
    <row r="562" spans="1:65" s="14" customFormat="1" ht="11.25">
      <c r="B562" s="172"/>
      <c r="D562" s="154" t="s">
        <v>126</v>
      </c>
      <c r="E562" s="173" t="s">
        <v>3</v>
      </c>
      <c r="F562" s="174" t="s">
        <v>758</v>
      </c>
      <c r="H562" s="173" t="s">
        <v>3</v>
      </c>
      <c r="I562" s="175"/>
      <c r="L562" s="172"/>
      <c r="M562" s="176"/>
      <c r="N562" s="177"/>
      <c r="O562" s="177"/>
      <c r="P562" s="177"/>
      <c r="Q562" s="177"/>
      <c r="R562" s="177"/>
      <c r="S562" s="177"/>
      <c r="T562" s="178"/>
      <c r="AT562" s="173" t="s">
        <v>126</v>
      </c>
      <c r="AU562" s="173" t="s">
        <v>81</v>
      </c>
      <c r="AV562" s="14" t="s">
        <v>77</v>
      </c>
      <c r="AW562" s="14" t="s">
        <v>33</v>
      </c>
      <c r="AX562" s="14" t="s">
        <v>72</v>
      </c>
      <c r="AY562" s="173" t="s">
        <v>114</v>
      </c>
    </row>
    <row r="563" spans="1:65" s="13" customFormat="1" ht="11.25">
      <c r="B563" s="153"/>
      <c r="D563" s="154" t="s">
        <v>126</v>
      </c>
      <c r="E563" s="155" t="s">
        <v>3</v>
      </c>
      <c r="F563" s="156" t="s">
        <v>9</v>
      </c>
      <c r="H563" s="157">
        <v>15</v>
      </c>
      <c r="I563" s="158"/>
      <c r="L563" s="153"/>
      <c r="M563" s="159"/>
      <c r="N563" s="160"/>
      <c r="O563" s="160"/>
      <c r="P563" s="160"/>
      <c r="Q563" s="160"/>
      <c r="R563" s="160"/>
      <c r="S563" s="160"/>
      <c r="T563" s="161"/>
      <c r="AT563" s="155" t="s">
        <v>126</v>
      </c>
      <c r="AU563" s="155" t="s">
        <v>81</v>
      </c>
      <c r="AV563" s="13" t="s">
        <v>81</v>
      </c>
      <c r="AW563" s="13" t="s">
        <v>33</v>
      </c>
      <c r="AX563" s="13" t="s">
        <v>77</v>
      </c>
      <c r="AY563" s="155" t="s">
        <v>114</v>
      </c>
    </row>
    <row r="564" spans="1:65" s="2" customFormat="1" ht="16.5" customHeight="1">
      <c r="A564" s="33"/>
      <c r="B564" s="134"/>
      <c r="C564" s="135" t="s">
        <v>760</v>
      </c>
      <c r="D564" s="135" t="s">
        <v>117</v>
      </c>
      <c r="E564" s="136" t="s">
        <v>761</v>
      </c>
      <c r="F564" s="137" t="s">
        <v>762</v>
      </c>
      <c r="G564" s="138" t="s">
        <v>213</v>
      </c>
      <c r="H564" s="139">
        <v>1</v>
      </c>
      <c r="I564" s="140"/>
      <c r="J564" s="141">
        <f>ROUND(I564*H564,2)</f>
        <v>0</v>
      </c>
      <c r="K564" s="137" t="s">
        <v>3</v>
      </c>
      <c r="L564" s="34"/>
      <c r="M564" s="142" t="s">
        <v>3</v>
      </c>
      <c r="N564" s="143" t="s">
        <v>43</v>
      </c>
      <c r="O564" s="54"/>
      <c r="P564" s="144">
        <f>O564*H564</f>
        <v>0</v>
      </c>
      <c r="Q564" s="144">
        <v>0</v>
      </c>
      <c r="R564" s="144">
        <f>Q564*H564</f>
        <v>0</v>
      </c>
      <c r="S564" s="144">
        <v>0</v>
      </c>
      <c r="T564" s="145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46" t="s">
        <v>745</v>
      </c>
      <c r="AT564" s="146" t="s">
        <v>117</v>
      </c>
      <c r="AU564" s="146" t="s">
        <v>81</v>
      </c>
      <c r="AY564" s="18" t="s">
        <v>114</v>
      </c>
      <c r="BE564" s="147">
        <f>IF(N564="základní",J564,0)</f>
        <v>0</v>
      </c>
      <c r="BF564" s="147">
        <f>IF(N564="snížená",J564,0)</f>
        <v>0</v>
      </c>
      <c r="BG564" s="147">
        <f>IF(N564="zákl. přenesená",J564,0)</f>
        <v>0</v>
      </c>
      <c r="BH564" s="147">
        <f>IF(N564="sníž. přenesená",J564,0)</f>
        <v>0</v>
      </c>
      <c r="BI564" s="147">
        <f>IF(N564="nulová",J564,0)</f>
        <v>0</v>
      </c>
      <c r="BJ564" s="18" t="s">
        <v>77</v>
      </c>
      <c r="BK564" s="147">
        <f>ROUND(I564*H564,2)</f>
        <v>0</v>
      </c>
      <c r="BL564" s="18" t="s">
        <v>745</v>
      </c>
      <c r="BM564" s="146" t="s">
        <v>763</v>
      </c>
    </row>
    <row r="565" spans="1:65" s="13" customFormat="1" ht="11.25">
      <c r="B565" s="153"/>
      <c r="D565" s="154" t="s">
        <v>126</v>
      </c>
      <c r="E565" s="155" t="s">
        <v>3</v>
      </c>
      <c r="F565" s="156" t="s">
        <v>77</v>
      </c>
      <c r="H565" s="157">
        <v>1</v>
      </c>
      <c r="I565" s="158"/>
      <c r="L565" s="153"/>
      <c r="M565" s="159"/>
      <c r="N565" s="160"/>
      <c r="O565" s="160"/>
      <c r="P565" s="160"/>
      <c r="Q565" s="160"/>
      <c r="R565" s="160"/>
      <c r="S565" s="160"/>
      <c r="T565" s="161"/>
      <c r="AT565" s="155" t="s">
        <v>126</v>
      </c>
      <c r="AU565" s="155" t="s">
        <v>81</v>
      </c>
      <c r="AV565" s="13" t="s">
        <v>81</v>
      </c>
      <c r="AW565" s="13" t="s">
        <v>33</v>
      </c>
      <c r="AX565" s="13" t="s">
        <v>77</v>
      </c>
      <c r="AY565" s="155" t="s">
        <v>114</v>
      </c>
    </row>
    <row r="566" spans="1:65" s="2" customFormat="1" ht="16.5" customHeight="1">
      <c r="A566" s="33"/>
      <c r="B566" s="134"/>
      <c r="C566" s="135" t="s">
        <v>764</v>
      </c>
      <c r="D566" s="135" t="s">
        <v>117</v>
      </c>
      <c r="E566" s="136" t="s">
        <v>765</v>
      </c>
      <c r="F566" s="137" t="s">
        <v>766</v>
      </c>
      <c r="G566" s="138" t="s">
        <v>213</v>
      </c>
      <c r="H566" s="139">
        <v>2</v>
      </c>
      <c r="I566" s="140"/>
      <c r="J566" s="141">
        <f>ROUND(I566*H566,2)</f>
        <v>0</v>
      </c>
      <c r="K566" s="137" t="s">
        <v>3</v>
      </c>
      <c r="L566" s="34"/>
      <c r="M566" s="142" t="s">
        <v>3</v>
      </c>
      <c r="N566" s="143" t="s">
        <v>43</v>
      </c>
      <c r="O566" s="54"/>
      <c r="P566" s="144">
        <f>O566*H566</f>
        <v>0</v>
      </c>
      <c r="Q566" s="144">
        <v>0</v>
      </c>
      <c r="R566" s="144">
        <f>Q566*H566</f>
        <v>0</v>
      </c>
      <c r="S566" s="144">
        <v>0</v>
      </c>
      <c r="T566" s="145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46" t="s">
        <v>745</v>
      </c>
      <c r="AT566" s="146" t="s">
        <v>117</v>
      </c>
      <c r="AU566" s="146" t="s">
        <v>81</v>
      </c>
      <c r="AY566" s="18" t="s">
        <v>114</v>
      </c>
      <c r="BE566" s="147">
        <f>IF(N566="základní",J566,0)</f>
        <v>0</v>
      </c>
      <c r="BF566" s="147">
        <f>IF(N566="snížená",J566,0)</f>
        <v>0</v>
      </c>
      <c r="BG566" s="147">
        <f>IF(N566="zákl. přenesená",J566,0)</f>
        <v>0</v>
      </c>
      <c r="BH566" s="147">
        <f>IF(N566="sníž. přenesená",J566,0)</f>
        <v>0</v>
      </c>
      <c r="BI566" s="147">
        <f>IF(N566="nulová",J566,0)</f>
        <v>0</v>
      </c>
      <c r="BJ566" s="18" t="s">
        <v>77</v>
      </c>
      <c r="BK566" s="147">
        <f>ROUND(I566*H566,2)</f>
        <v>0</v>
      </c>
      <c r="BL566" s="18" t="s">
        <v>745</v>
      </c>
      <c r="BM566" s="146" t="s">
        <v>767</v>
      </c>
    </row>
    <row r="567" spans="1:65" s="13" customFormat="1" ht="11.25">
      <c r="B567" s="153"/>
      <c r="D567" s="154" t="s">
        <v>126</v>
      </c>
      <c r="E567" s="155" t="s">
        <v>3</v>
      </c>
      <c r="F567" s="156" t="s">
        <v>81</v>
      </c>
      <c r="H567" s="157">
        <v>2</v>
      </c>
      <c r="I567" s="158"/>
      <c r="L567" s="153"/>
      <c r="M567" s="159"/>
      <c r="N567" s="160"/>
      <c r="O567" s="160"/>
      <c r="P567" s="160"/>
      <c r="Q567" s="160"/>
      <c r="R567" s="160"/>
      <c r="S567" s="160"/>
      <c r="T567" s="161"/>
      <c r="AT567" s="155" t="s">
        <v>126</v>
      </c>
      <c r="AU567" s="155" t="s">
        <v>81</v>
      </c>
      <c r="AV567" s="13" t="s">
        <v>81</v>
      </c>
      <c r="AW567" s="13" t="s">
        <v>33</v>
      </c>
      <c r="AX567" s="13" t="s">
        <v>77</v>
      </c>
      <c r="AY567" s="155" t="s">
        <v>114</v>
      </c>
    </row>
    <row r="568" spans="1:65" s="2" customFormat="1" ht="21.75" customHeight="1">
      <c r="A568" s="33"/>
      <c r="B568" s="134"/>
      <c r="C568" s="135" t="s">
        <v>768</v>
      </c>
      <c r="D568" s="135" t="s">
        <v>117</v>
      </c>
      <c r="E568" s="136" t="s">
        <v>769</v>
      </c>
      <c r="F568" s="137" t="s">
        <v>770</v>
      </c>
      <c r="G568" s="138" t="s">
        <v>213</v>
      </c>
      <c r="H568" s="139">
        <v>3</v>
      </c>
      <c r="I568" s="140"/>
      <c r="J568" s="141">
        <f>ROUND(I568*H568,2)</f>
        <v>0</v>
      </c>
      <c r="K568" s="137" t="s">
        <v>3</v>
      </c>
      <c r="L568" s="34"/>
      <c r="M568" s="142" t="s">
        <v>3</v>
      </c>
      <c r="N568" s="143" t="s">
        <v>43</v>
      </c>
      <c r="O568" s="54"/>
      <c r="P568" s="144">
        <f>O568*H568</f>
        <v>0</v>
      </c>
      <c r="Q568" s="144">
        <v>0</v>
      </c>
      <c r="R568" s="144">
        <f>Q568*H568</f>
        <v>0</v>
      </c>
      <c r="S568" s="144">
        <v>0</v>
      </c>
      <c r="T568" s="145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46" t="s">
        <v>745</v>
      </c>
      <c r="AT568" s="146" t="s">
        <v>117</v>
      </c>
      <c r="AU568" s="146" t="s">
        <v>81</v>
      </c>
      <c r="AY568" s="18" t="s">
        <v>114</v>
      </c>
      <c r="BE568" s="147">
        <f>IF(N568="základní",J568,0)</f>
        <v>0</v>
      </c>
      <c r="BF568" s="147">
        <f>IF(N568="snížená",J568,0)</f>
        <v>0</v>
      </c>
      <c r="BG568" s="147">
        <f>IF(N568="zákl. přenesená",J568,0)</f>
        <v>0</v>
      </c>
      <c r="BH568" s="147">
        <f>IF(N568="sníž. přenesená",J568,0)</f>
        <v>0</v>
      </c>
      <c r="BI568" s="147">
        <f>IF(N568="nulová",J568,0)</f>
        <v>0</v>
      </c>
      <c r="BJ568" s="18" t="s">
        <v>77</v>
      </c>
      <c r="BK568" s="147">
        <f>ROUND(I568*H568,2)</f>
        <v>0</v>
      </c>
      <c r="BL568" s="18" t="s">
        <v>745</v>
      </c>
      <c r="BM568" s="146" t="s">
        <v>771</v>
      </c>
    </row>
    <row r="569" spans="1:65" s="13" customFormat="1" ht="11.25">
      <c r="B569" s="153"/>
      <c r="D569" s="154" t="s">
        <v>126</v>
      </c>
      <c r="E569" s="155" t="s">
        <v>3</v>
      </c>
      <c r="F569" s="156" t="s">
        <v>139</v>
      </c>
      <c r="H569" s="157">
        <v>3</v>
      </c>
      <c r="I569" s="158"/>
      <c r="L569" s="153"/>
      <c r="M569" s="187"/>
      <c r="N569" s="188"/>
      <c r="O569" s="188"/>
      <c r="P569" s="188"/>
      <c r="Q569" s="188"/>
      <c r="R569" s="188"/>
      <c r="S569" s="188"/>
      <c r="T569" s="189"/>
      <c r="AT569" s="155" t="s">
        <v>126</v>
      </c>
      <c r="AU569" s="155" t="s">
        <v>81</v>
      </c>
      <c r="AV569" s="13" t="s">
        <v>81</v>
      </c>
      <c r="AW569" s="13" t="s">
        <v>33</v>
      </c>
      <c r="AX569" s="13" t="s">
        <v>77</v>
      </c>
      <c r="AY569" s="155" t="s">
        <v>114</v>
      </c>
    </row>
    <row r="570" spans="1:65" s="2" customFormat="1" ht="6.95" customHeight="1">
      <c r="A570" s="33"/>
      <c r="B570" s="43"/>
      <c r="C570" s="44"/>
      <c r="D570" s="44"/>
      <c r="E570" s="44"/>
      <c r="F570" s="44"/>
      <c r="G570" s="44"/>
      <c r="H570" s="44"/>
      <c r="I570" s="44"/>
      <c r="J570" s="44"/>
      <c r="K570" s="44"/>
      <c r="L570" s="34"/>
      <c r="M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</row>
  </sheetData>
  <autoFilter ref="C88:K56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6" r:id="rId2"/>
    <hyperlink ref="F103" r:id="rId3"/>
    <hyperlink ref="F110" r:id="rId4"/>
    <hyperlink ref="F117" r:id="rId5"/>
    <hyperlink ref="F124" r:id="rId6"/>
    <hyperlink ref="F131" r:id="rId7"/>
    <hyperlink ref="F138" r:id="rId8"/>
    <hyperlink ref="F145" r:id="rId9"/>
    <hyperlink ref="F148" r:id="rId10"/>
    <hyperlink ref="F150" r:id="rId11"/>
    <hyperlink ref="F153" r:id="rId12"/>
    <hyperlink ref="F156" r:id="rId13"/>
    <hyperlink ref="F159" r:id="rId14"/>
    <hyperlink ref="F162" r:id="rId15"/>
    <hyperlink ref="F165" r:id="rId16"/>
    <hyperlink ref="F168" r:id="rId17"/>
    <hyperlink ref="F171" r:id="rId18"/>
    <hyperlink ref="F174" r:id="rId19"/>
    <hyperlink ref="F177" r:id="rId20"/>
    <hyperlink ref="F180" r:id="rId21"/>
    <hyperlink ref="F186" r:id="rId22"/>
    <hyperlink ref="F192" r:id="rId23"/>
    <hyperlink ref="F198" r:id="rId24"/>
    <hyperlink ref="F209" r:id="rId25"/>
    <hyperlink ref="F215" r:id="rId26"/>
    <hyperlink ref="F221" r:id="rId27"/>
    <hyperlink ref="F227" r:id="rId28"/>
    <hyperlink ref="F233" r:id="rId29"/>
    <hyperlink ref="F236" r:id="rId30"/>
    <hyperlink ref="F242" r:id="rId31"/>
    <hyperlink ref="F245" r:id="rId32"/>
    <hyperlink ref="F248" r:id="rId33"/>
    <hyperlink ref="F250" r:id="rId34"/>
    <hyperlink ref="F253" r:id="rId35"/>
    <hyperlink ref="F256" r:id="rId36"/>
    <hyperlink ref="F259" r:id="rId37"/>
    <hyperlink ref="F262" r:id="rId38"/>
    <hyperlink ref="F265" r:id="rId39"/>
    <hyperlink ref="F268" r:id="rId40"/>
    <hyperlink ref="F272" r:id="rId41"/>
    <hyperlink ref="F300" r:id="rId42"/>
    <hyperlink ref="F307" r:id="rId43"/>
    <hyperlink ref="F314" r:id="rId44"/>
    <hyperlink ref="F321" r:id="rId45"/>
    <hyperlink ref="F328" r:id="rId46"/>
    <hyperlink ref="F332" r:id="rId47"/>
    <hyperlink ref="F338" r:id="rId48"/>
    <hyperlink ref="F344" r:id="rId49"/>
    <hyperlink ref="F347" r:id="rId50"/>
    <hyperlink ref="F350" r:id="rId51"/>
    <hyperlink ref="F353" r:id="rId52"/>
    <hyperlink ref="F356" r:id="rId53"/>
    <hyperlink ref="F359" r:id="rId54"/>
    <hyperlink ref="F362" r:id="rId55"/>
    <hyperlink ref="F366" r:id="rId56"/>
    <hyperlink ref="F370" r:id="rId57"/>
    <hyperlink ref="F373" r:id="rId58"/>
    <hyperlink ref="F375" r:id="rId59"/>
    <hyperlink ref="F392" r:id="rId60"/>
    <hyperlink ref="F409" r:id="rId61"/>
    <hyperlink ref="F412" r:id="rId62"/>
    <hyperlink ref="F418" r:id="rId63"/>
    <hyperlink ref="F421" r:id="rId64"/>
    <hyperlink ref="F424" r:id="rId65"/>
    <hyperlink ref="F427" r:id="rId66"/>
    <hyperlink ref="F431" r:id="rId67"/>
    <hyperlink ref="F434" r:id="rId68"/>
    <hyperlink ref="F437" r:id="rId69"/>
    <hyperlink ref="F468" r:id="rId70"/>
    <hyperlink ref="F498" r:id="rId71"/>
    <hyperlink ref="F501" r:id="rId72"/>
    <hyperlink ref="F510" r:id="rId73"/>
    <hyperlink ref="F522" r:id="rId74"/>
    <hyperlink ref="F524" r:id="rId75"/>
    <hyperlink ref="F527" r:id="rId76"/>
    <hyperlink ref="F530" r:id="rId77"/>
    <hyperlink ref="F533" r:id="rId78"/>
    <hyperlink ref="F536" r:id="rId79"/>
    <hyperlink ref="F539" r:id="rId80"/>
    <hyperlink ref="F541" r:id="rId81"/>
    <hyperlink ref="F544" r:id="rId82"/>
    <hyperlink ref="F546" r:id="rId83"/>
    <hyperlink ref="F548" r:id="rId84"/>
    <hyperlink ref="F551" r:id="rId85"/>
    <hyperlink ref="F555" r:id="rId8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7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s="1" customFormat="1" ht="37.5" customHeight="1"/>
    <row r="2" spans="2:11" s="1" customFormat="1" ht="7.5" customHeight="1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6" customFormat="1" ht="45" customHeight="1">
      <c r="B3" s="194"/>
      <c r="C3" s="314" t="s">
        <v>772</v>
      </c>
      <c r="D3" s="314"/>
      <c r="E3" s="314"/>
      <c r="F3" s="314"/>
      <c r="G3" s="314"/>
      <c r="H3" s="314"/>
      <c r="I3" s="314"/>
      <c r="J3" s="314"/>
      <c r="K3" s="195"/>
    </row>
    <row r="4" spans="2:11" s="1" customFormat="1" ht="25.5" customHeight="1">
      <c r="B4" s="196"/>
      <c r="C4" s="319" t="s">
        <v>773</v>
      </c>
      <c r="D4" s="319"/>
      <c r="E4" s="319"/>
      <c r="F4" s="319"/>
      <c r="G4" s="319"/>
      <c r="H4" s="319"/>
      <c r="I4" s="319"/>
      <c r="J4" s="319"/>
      <c r="K4" s="197"/>
    </row>
    <row r="5" spans="2:11" s="1" customFormat="1" ht="5.25" customHeight="1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s="1" customFormat="1" ht="15" customHeight="1">
      <c r="B6" s="196"/>
      <c r="C6" s="318" t="s">
        <v>774</v>
      </c>
      <c r="D6" s="318"/>
      <c r="E6" s="318"/>
      <c r="F6" s="318"/>
      <c r="G6" s="318"/>
      <c r="H6" s="318"/>
      <c r="I6" s="318"/>
      <c r="J6" s="318"/>
      <c r="K6" s="197"/>
    </row>
    <row r="7" spans="2:11" s="1" customFormat="1" ht="15" customHeight="1">
      <c r="B7" s="200"/>
      <c r="C7" s="318" t="s">
        <v>775</v>
      </c>
      <c r="D7" s="318"/>
      <c r="E7" s="318"/>
      <c r="F7" s="318"/>
      <c r="G7" s="318"/>
      <c r="H7" s="318"/>
      <c r="I7" s="318"/>
      <c r="J7" s="318"/>
      <c r="K7" s="197"/>
    </row>
    <row r="8" spans="2:11" s="1" customFormat="1" ht="12.75" customHeight="1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s="1" customFormat="1" ht="15" customHeight="1">
      <c r="B9" s="200"/>
      <c r="C9" s="318" t="s">
        <v>776</v>
      </c>
      <c r="D9" s="318"/>
      <c r="E9" s="318"/>
      <c r="F9" s="318"/>
      <c r="G9" s="318"/>
      <c r="H9" s="318"/>
      <c r="I9" s="318"/>
      <c r="J9" s="318"/>
      <c r="K9" s="197"/>
    </row>
    <row r="10" spans="2:11" s="1" customFormat="1" ht="15" customHeight="1">
      <c r="B10" s="200"/>
      <c r="C10" s="199"/>
      <c r="D10" s="318" t="s">
        <v>777</v>
      </c>
      <c r="E10" s="318"/>
      <c r="F10" s="318"/>
      <c r="G10" s="318"/>
      <c r="H10" s="318"/>
      <c r="I10" s="318"/>
      <c r="J10" s="318"/>
      <c r="K10" s="197"/>
    </row>
    <row r="11" spans="2:11" s="1" customFormat="1" ht="15" customHeight="1">
      <c r="B11" s="200"/>
      <c r="C11" s="201"/>
      <c r="D11" s="318" t="s">
        <v>778</v>
      </c>
      <c r="E11" s="318"/>
      <c r="F11" s="318"/>
      <c r="G11" s="318"/>
      <c r="H11" s="318"/>
      <c r="I11" s="318"/>
      <c r="J11" s="318"/>
      <c r="K11" s="197"/>
    </row>
    <row r="12" spans="2:11" s="1" customFormat="1" ht="15" customHeight="1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s="1" customFormat="1" ht="15" customHeight="1">
      <c r="B13" s="200"/>
      <c r="C13" s="201"/>
      <c r="D13" s="202" t="s">
        <v>779</v>
      </c>
      <c r="E13" s="199"/>
      <c r="F13" s="199"/>
      <c r="G13" s="199"/>
      <c r="H13" s="199"/>
      <c r="I13" s="199"/>
      <c r="J13" s="199"/>
      <c r="K13" s="197"/>
    </row>
    <row r="14" spans="2:11" s="1" customFormat="1" ht="12.75" customHeight="1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s="1" customFormat="1" ht="15" customHeight="1">
      <c r="B15" s="200"/>
      <c r="C15" s="201"/>
      <c r="D15" s="318" t="s">
        <v>780</v>
      </c>
      <c r="E15" s="318"/>
      <c r="F15" s="318"/>
      <c r="G15" s="318"/>
      <c r="H15" s="318"/>
      <c r="I15" s="318"/>
      <c r="J15" s="318"/>
      <c r="K15" s="197"/>
    </row>
    <row r="16" spans="2:11" s="1" customFormat="1" ht="15" customHeight="1">
      <c r="B16" s="200"/>
      <c r="C16" s="201"/>
      <c r="D16" s="318" t="s">
        <v>781</v>
      </c>
      <c r="E16" s="318"/>
      <c r="F16" s="318"/>
      <c r="G16" s="318"/>
      <c r="H16" s="318"/>
      <c r="I16" s="318"/>
      <c r="J16" s="318"/>
      <c r="K16" s="197"/>
    </row>
    <row r="17" spans="2:11" s="1" customFormat="1" ht="15" customHeight="1">
      <c r="B17" s="200"/>
      <c r="C17" s="201"/>
      <c r="D17" s="318" t="s">
        <v>782</v>
      </c>
      <c r="E17" s="318"/>
      <c r="F17" s="318"/>
      <c r="G17" s="318"/>
      <c r="H17" s="318"/>
      <c r="I17" s="318"/>
      <c r="J17" s="318"/>
      <c r="K17" s="197"/>
    </row>
    <row r="18" spans="2:11" s="1" customFormat="1" ht="15" customHeight="1">
      <c r="B18" s="200"/>
      <c r="C18" s="201"/>
      <c r="D18" s="201"/>
      <c r="E18" s="203" t="s">
        <v>79</v>
      </c>
      <c r="F18" s="318" t="s">
        <v>783</v>
      </c>
      <c r="G18" s="318"/>
      <c r="H18" s="318"/>
      <c r="I18" s="318"/>
      <c r="J18" s="318"/>
      <c r="K18" s="197"/>
    </row>
    <row r="19" spans="2:11" s="1" customFormat="1" ht="15" customHeight="1">
      <c r="B19" s="200"/>
      <c r="C19" s="201"/>
      <c r="D19" s="201"/>
      <c r="E19" s="203" t="s">
        <v>784</v>
      </c>
      <c r="F19" s="318" t="s">
        <v>785</v>
      </c>
      <c r="G19" s="318"/>
      <c r="H19" s="318"/>
      <c r="I19" s="318"/>
      <c r="J19" s="318"/>
      <c r="K19" s="197"/>
    </row>
    <row r="20" spans="2:11" s="1" customFormat="1" ht="15" customHeight="1">
      <c r="B20" s="200"/>
      <c r="C20" s="201"/>
      <c r="D20" s="201"/>
      <c r="E20" s="203" t="s">
        <v>786</v>
      </c>
      <c r="F20" s="318" t="s">
        <v>787</v>
      </c>
      <c r="G20" s="318"/>
      <c r="H20" s="318"/>
      <c r="I20" s="318"/>
      <c r="J20" s="318"/>
      <c r="K20" s="197"/>
    </row>
    <row r="21" spans="2:11" s="1" customFormat="1" ht="15" customHeight="1">
      <c r="B21" s="200"/>
      <c r="C21" s="201"/>
      <c r="D21" s="201"/>
      <c r="E21" s="203" t="s">
        <v>788</v>
      </c>
      <c r="F21" s="318" t="s">
        <v>789</v>
      </c>
      <c r="G21" s="318"/>
      <c r="H21" s="318"/>
      <c r="I21" s="318"/>
      <c r="J21" s="318"/>
      <c r="K21" s="197"/>
    </row>
    <row r="22" spans="2:11" s="1" customFormat="1" ht="15" customHeight="1">
      <c r="B22" s="200"/>
      <c r="C22" s="201"/>
      <c r="D22" s="201"/>
      <c r="E22" s="203" t="s">
        <v>790</v>
      </c>
      <c r="F22" s="318" t="s">
        <v>791</v>
      </c>
      <c r="G22" s="318"/>
      <c r="H22" s="318"/>
      <c r="I22" s="318"/>
      <c r="J22" s="318"/>
      <c r="K22" s="197"/>
    </row>
    <row r="23" spans="2:11" s="1" customFormat="1" ht="15" customHeight="1">
      <c r="B23" s="200"/>
      <c r="C23" s="201"/>
      <c r="D23" s="201"/>
      <c r="E23" s="203" t="s">
        <v>792</v>
      </c>
      <c r="F23" s="318" t="s">
        <v>793</v>
      </c>
      <c r="G23" s="318"/>
      <c r="H23" s="318"/>
      <c r="I23" s="318"/>
      <c r="J23" s="318"/>
      <c r="K23" s="197"/>
    </row>
    <row r="24" spans="2:11" s="1" customFormat="1" ht="12.75" customHeight="1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s="1" customFormat="1" ht="15" customHeight="1">
      <c r="B25" s="200"/>
      <c r="C25" s="318" t="s">
        <v>794</v>
      </c>
      <c r="D25" s="318"/>
      <c r="E25" s="318"/>
      <c r="F25" s="318"/>
      <c r="G25" s="318"/>
      <c r="H25" s="318"/>
      <c r="I25" s="318"/>
      <c r="J25" s="318"/>
      <c r="K25" s="197"/>
    </row>
    <row r="26" spans="2:11" s="1" customFormat="1" ht="15" customHeight="1">
      <c r="B26" s="200"/>
      <c r="C26" s="318" t="s">
        <v>795</v>
      </c>
      <c r="D26" s="318"/>
      <c r="E26" s="318"/>
      <c r="F26" s="318"/>
      <c r="G26" s="318"/>
      <c r="H26" s="318"/>
      <c r="I26" s="318"/>
      <c r="J26" s="318"/>
      <c r="K26" s="197"/>
    </row>
    <row r="27" spans="2:11" s="1" customFormat="1" ht="15" customHeight="1">
      <c r="B27" s="200"/>
      <c r="C27" s="199"/>
      <c r="D27" s="318" t="s">
        <v>796</v>
      </c>
      <c r="E27" s="318"/>
      <c r="F27" s="318"/>
      <c r="G27" s="318"/>
      <c r="H27" s="318"/>
      <c r="I27" s="318"/>
      <c r="J27" s="318"/>
      <c r="K27" s="197"/>
    </row>
    <row r="28" spans="2:11" s="1" customFormat="1" ht="15" customHeight="1">
      <c r="B28" s="200"/>
      <c r="C28" s="201"/>
      <c r="D28" s="318" t="s">
        <v>797</v>
      </c>
      <c r="E28" s="318"/>
      <c r="F28" s="318"/>
      <c r="G28" s="318"/>
      <c r="H28" s="318"/>
      <c r="I28" s="318"/>
      <c r="J28" s="318"/>
      <c r="K28" s="197"/>
    </row>
    <row r="29" spans="2:11" s="1" customFormat="1" ht="12.75" customHeight="1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s="1" customFormat="1" ht="15" customHeight="1">
      <c r="B30" s="200"/>
      <c r="C30" s="201"/>
      <c r="D30" s="318" t="s">
        <v>798</v>
      </c>
      <c r="E30" s="318"/>
      <c r="F30" s="318"/>
      <c r="G30" s="318"/>
      <c r="H30" s="318"/>
      <c r="I30" s="318"/>
      <c r="J30" s="318"/>
      <c r="K30" s="197"/>
    </row>
    <row r="31" spans="2:11" s="1" customFormat="1" ht="15" customHeight="1">
      <c r="B31" s="200"/>
      <c r="C31" s="201"/>
      <c r="D31" s="318" t="s">
        <v>799</v>
      </c>
      <c r="E31" s="318"/>
      <c r="F31" s="318"/>
      <c r="G31" s="318"/>
      <c r="H31" s="318"/>
      <c r="I31" s="318"/>
      <c r="J31" s="318"/>
      <c r="K31" s="197"/>
    </row>
    <row r="32" spans="2:11" s="1" customFormat="1" ht="12.75" customHeight="1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s="1" customFormat="1" ht="15" customHeight="1">
      <c r="B33" s="200"/>
      <c r="C33" s="201"/>
      <c r="D33" s="318" t="s">
        <v>800</v>
      </c>
      <c r="E33" s="318"/>
      <c r="F33" s="318"/>
      <c r="G33" s="318"/>
      <c r="H33" s="318"/>
      <c r="I33" s="318"/>
      <c r="J33" s="318"/>
      <c r="K33" s="197"/>
    </row>
    <row r="34" spans="2:11" s="1" customFormat="1" ht="15" customHeight="1">
      <c r="B34" s="200"/>
      <c r="C34" s="201"/>
      <c r="D34" s="318" t="s">
        <v>801</v>
      </c>
      <c r="E34" s="318"/>
      <c r="F34" s="318"/>
      <c r="G34" s="318"/>
      <c r="H34" s="318"/>
      <c r="I34" s="318"/>
      <c r="J34" s="318"/>
      <c r="K34" s="197"/>
    </row>
    <row r="35" spans="2:11" s="1" customFormat="1" ht="15" customHeight="1">
      <c r="B35" s="200"/>
      <c r="C35" s="201"/>
      <c r="D35" s="318" t="s">
        <v>802</v>
      </c>
      <c r="E35" s="318"/>
      <c r="F35" s="318"/>
      <c r="G35" s="318"/>
      <c r="H35" s="318"/>
      <c r="I35" s="318"/>
      <c r="J35" s="318"/>
      <c r="K35" s="197"/>
    </row>
    <row r="36" spans="2:11" s="1" customFormat="1" ht="15" customHeight="1">
      <c r="B36" s="200"/>
      <c r="C36" s="201"/>
      <c r="D36" s="199"/>
      <c r="E36" s="202" t="s">
        <v>100</v>
      </c>
      <c r="F36" s="199"/>
      <c r="G36" s="318" t="s">
        <v>803</v>
      </c>
      <c r="H36" s="318"/>
      <c r="I36" s="318"/>
      <c r="J36" s="318"/>
      <c r="K36" s="197"/>
    </row>
    <row r="37" spans="2:11" s="1" customFormat="1" ht="30.75" customHeight="1">
      <c r="B37" s="200"/>
      <c r="C37" s="201"/>
      <c r="D37" s="199"/>
      <c r="E37" s="202" t="s">
        <v>804</v>
      </c>
      <c r="F37" s="199"/>
      <c r="G37" s="318" t="s">
        <v>805</v>
      </c>
      <c r="H37" s="318"/>
      <c r="I37" s="318"/>
      <c r="J37" s="318"/>
      <c r="K37" s="197"/>
    </row>
    <row r="38" spans="2:11" s="1" customFormat="1" ht="15" customHeight="1">
      <c r="B38" s="200"/>
      <c r="C38" s="201"/>
      <c r="D38" s="199"/>
      <c r="E38" s="202" t="s">
        <v>53</v>
      </c>
      <c r="F38" s="199"/>
      <c r="G38" s="318" t="s">
        <v>806</v>
      </c>
      <c r="H38" s="318"/>
      <c r="I38" s="318"/>
      <c r="J38" s="318"/>
      <c r="K38" s="197"/>
    </row>
    <row r="39" spans="2:11" s="1" customFormat="1" ht="15" customHeight="1">
      <c r="B39" s="200"/>
      <c r="C39" s="201"/>
      <c r="D39" s="199"/>
      <c r="E39" s="202" t="s">
        <v>54</v>
      </c>
      <c r="F39" s="199"/>
      <c r="G39" s="318" t="s">
        <v>807</v>
      </c>
      <c r="H39" s="318"/>
      <c r="I39" s="318"/>
      <c r="J39" s="318"/>
      <c r="K39" s="197"/>
    </row>
    <row r="40" spans="2:11" s="1" customFormat="1" ht="15" customHeight="1">
      <c r="B40" s="200"/>
      <c r="C40" s="201"/>
      <c r="D40" s="199"/>
      <c r="E40" s="202" t="s">
        <v>101</v>
      </c>
      <c r="F40" s="199"/>
      <c r="G40" s="318" t="s">
        <v>808</v>
      </c>
      <c r="H40" s="318"/>
      <c r="I40" s="318"/>
      <c r="J40" s="318"/>
      <c r="K40" s="197"/>
    </row>
    <row r="41" spans="2:11" s="1" customFormat="1" ht="15" customHeight="1">
      <c r="B41" s="200"/>
      <c r="C41" s="201"/>
      <c r="D41" s="199"/>
      <c r="E41" s="202" t="s">
        <v>102</v>
      </c>
      <c r="F41" s="199"/>
      <c r="G41" s="318" t="s">
        <v>809</v>
      </c>
      <c r="H41" s="318"/>
      <c r="I41" s="318"/>
      <c r="J41" s="318"/>
      <c r="K41" s="197"/>
    </row>
    <row r="42" spans="2:11" s="1" customFormat="1" ht="15" customHeight="1">
      <c r="B42" s="200"/>
      <c r="C42" s="201"/>
      <c r="D42" s="199"/>
      <c r="E42" s="202" t="s">
        <v>810</v>
      </c>
      <c r="F42" s="199"/>
      <c r="G42" s="318" t="s">
        <v>811</v>
      </c>
      <c r="H42" s="318"/>
      <c r="I42" s="318"/>
      <c r="J42" s="318"/>
      <c r="K42" s="197"/>
    </row>
    <row r="43" spans="2:11" s="1" customFormat="1" ht="15" customHeight="1">
      <c r="B43" s="200"/>
      <c r="C43" s="201"/>
      <c r="D43" s="199"/>
      <c r="E43" s="202"/>
      <c r="F43" s="199"/>
      <c r="G43" s="318" t="s">
        <v>812</v>
      </c>
      <c r="H43" s="318"/>
      <c r="I43" s="318"/>
      <c r="J43" s="318"/>
      <c r="K43" s="197"/>
    </row>
    <row r="44" spans="2:11" s="1" customFormat="1" ht="15" customHeight="1">
      <c r="B44" s="200"/>
      <c r="C44" s="201"/>
      <c r="D44" s="199"/>
      <c r="E44" s="202" t="s">
        <v>813</v>
      </c>
      <c r="F44" s="199"/>
      <c r="G44" s="318" t="s">
        <v>814</v>
      </c>
      <c r="H44" s="318"/>
      <c r="I44" s="318"/>
      <c r="J44" s="318"/>
      <c r="K44" s="197"/>
    </row>
    <row r="45" spans="2:11" s="1" customFormat="1" ht="15" customHeight="1">
      <c r="B45" s="200"/>
      <c r="C45" s="201"/>
      <c r="D45" s="199"/>
      <c r="E45" s="202" t="s">
        <v>104</v>
      </c>
      <c r="F45" s="199"/>
      <c r="G45" s="318" t="s">
        <v>815</v>
      </c>
      <c r="H45" s="318"/>
      <c r="I45" s="318"/>
      <c r="J45" s="318"/>
      <c r="K45" s="197"/>
    </row>
    <row r="46" spans="2:11" s="1" customFormat="1" ht="12.75" customHeight="1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s="1" customFormat="1" ht="15" customHeight="1">
      <c r="B47" s="200"/>
      <c r="C47" s="201"/>
      <c r="D47" s="318" t="s">
        <v>816</v>
      </c>
      <c r="E47" s="318"/>
      <c r="F47" s="318"/>
      <c r="G47" s="318"/>
      <c r="H47" s="318"/>
      <c r="I47" s="318"/>
      <c r="J47" s="318"/>
      <c r="K47" s="197"/>
    </row>
    <row r="48" spans="2:11" s="1" customFormat="1" ht="15" customHeight="1">
      <c r="B48" s="200"/>
      <c r="C48" s="201"/>
      <c r="D48" s="201"/>
      <c r="E48" s="318" t="s">
        <v>817</v>
      </c>
      <c r="F48" s="318"/>
      <c r="G48" s="318"/>
      <c r="H48" s="318"/>
      <c r="I48" s="318"/>
      <c r="J48" s="318"/>
      <c r="K48" s="197"/>
    </row>
    <row r="49" spans="2:11" s="1" customFormat="1" ht="15" customHeight="1">
      <c r="B49" s="200"/>
      <c r="C49" s="201"/>
      <c r="D49" s="201"/>
      <c r="E49" s="318" t="s">
        <v>818</v>
      </c>
      <c r="F49" s="318"/>
      <c r="G49" s="318"/>
      <c r="H49" s="318"/>
      <c r="I49" s="318"/>
      <c r="J49" s="318"/>
      <c r="K49" s="197"/>
    </row>
    <row r="50" spans="2:11" s="1" customFormat="1" ht="15" customHeight="1">
      <c r="B50" s="200"/>
      <c r="C50" s="201"/>
      <c r="D50" s="201"/>
      <c r="E50" s="318" t="s">
        <v>819</v>
      </c>
      <c r="F50" s="318"/>
      <c r="G50" s="318"/>
      <c r="H50" s="318"/>
      <c r="I50" s="318"/>
      <c r="J50" s="318"/>
      <c r="K50" s="197"/>
    </row>
    <row r="51" spans="2:11" s="1" customFormat="1" ht="15" customHeight="1">
      <c r="B51" s="200"/>
      <c r="C51" s="201"/>
      <c r="D51" s="318" t="s">
        <v>820</v>
      </c>
      <c r="E51" s="318"/>
      <c r="F51" s="318"/>
      <c r="G51" s="318"/>
      <c r="H51" s="318"/>
      <c r="I51" s="318"/>
      <c r="J51" s="318"/>
      <c r="K51" s="197"/>
    </row>
    <row r="52" spans="2:11" s="1" customFormat="1" ht="25.5" customHeight="1">
      <c r="B52" s="196"/>
      <c r="C52" s="319" t="s">
        <v>821</v>
      </c>
      <c r="D52" s="319"/>
      <c r="E52" s="319"/>
      <c r="F52" s="319"/>
      <c r="G52" s="319"/>
      <c r="H52" s="319"/>
      <c r="I52" s="319"/>
      <c r="J52" s="319"/>
      <c r="K52" s="197"/>
    </row>
    <row r="53" spans="2:11" s="1" customFormat="1" ht="5.25" customHeight="1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s="1" customFormat="1" ht="15" customHeight="1">
      <c r="B54" s="196"/>
      <c r="C54" s="318" t="s">
        <v>822</v>
      </c>
      <c r="D54" s="318"/>
      <c r="E54" s="318"/>
      <c r="F54" s="318"/>
      <c r="G54" s="318"/>
      <c r="H54" s="318"/>
      <c r="I54" s="318"/>
      <c r="J54" s="318"/>
      <c r="K54" s="197"/>
    </row>
    <row r="55" spans="2:11" s="1" customFormat="1" ht="15" customHeight="1">
      <c r="B55" s="196"/>
      <c r="C55" s="318" t="s">
        <v>823</v>
      </c>
      <c r="D55" s="318"/>
      <c r="E55" s="318"/>
      <c r="F55" s="318"/>
      <c r="G55" s="318"/>
      <c r="H55" s="318"/>
      <c r="I55" s="318"/>
      <c r="J55" s="318"/>
      <c r="K55" s="197"/>
    </row>
    <row r="56" spans="2:11" s="1" customFormat="1" ht="12.75" customHeight="1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s="1" customFormat="1" ht="15" customHeight="1">
      <c r="B57" s="196"/>
      <c r="C57" s="318" t="s">
        <v>824</v>
      </c>
      <c r="D57" s="318"/>
      <c r="E57" s="318"/>
      <c r="F57" s="318"/>
      <c r="G57" s="318"/>
      <c r="H57" s="318"/>
      <c r="I57" s="318"/>
      <c r="J57" s="318"/>
      <c r="K57" s="197"/>
    </row>
    <row r="58" spans="2:11" s="1" customFormat="1" ht="15" customHeight="1">
      <c r="B58" s="196"/>
      <c r="C58" s="201"/>
      <c r="D58" s="318" t="s">
        <v>825</v>
      </c>
      <c r="E58" s="318"/>
      <c r="F58" s="318"/>
      <c r="G58" s="318"/>
      <c r="H58" s="318"/>
      <c r="I58" s="318"/>
      <c r="J58" s="318"/>
      <c r="K58" s="197"/>
    </row>
    <row r="59" spans="2:11" s="1" customFormat="1" ht="15" customHeight="1">
      <c r="B59" s="196"/>
      <c r="C59" s="201"/>
      <c r="D59" s="318" t="s">
        <v>826</v>
      </c>
      <c r="E59" s="318"/>
      <c r="F59" s="318"/>
      <c r="G59" s="318"/>
      <c r="H59" s="318"/>
      <c r="I59" s="318"/>
      <c r="J59" s="318"/>
      <c r="K59" s="197"/>
    </row>
    <row r="60" spans="2:11" s="1" customFormat="1" ht="15" customHeight="1">
      <c r="B60" s="196"/>
      <c r="C60" s="201"/>
      <c r="D60" s="318" t="s">
        <v>827</v>
      </c>
      <c r="E60" s="318"/>
      <c r="F60" s="318"/>
      <c r="G60" s="318"/>
      <c r="H60" s="318"/>
      <c r="I60" s="318"/>
      <c r="J60" s="318"/>
      <c r="K60" s="197"/>
    </row>
    <row r="61" spans="2:11" s="1" customFormat="1" ht="15" customHeight="1">
      <c r="B61" s="196"/>
      <c r="C61" s="201"/>
      <c r="D61" s="318" t="s">
        <v>828</v>
      </c>
      <c r="E61" s="318"/>
      <c r="F61" s="318"/>
      <c r="G61" s="318"/>
      <c r="H61" s="318"/>
      <c r="I61" s="318"/>
      <c r="J61" s="318"/>
      <c r="K61" s="197"/>
    </row>
    <row r="62" spans="2:11" s="1" customFormat="1" ht="15" customHeight="1">
      <c r="B62" s="196"/>
      <c r="C62" s="201"/>
      <c r="D62" s="320" t="s">
        <v>829</v>
      </c>
      <c r="E62" s="320"/>
      <c r="F62" s="320"/>
      <c r="G62" s="320"/>
      <c r="H62" s="320"/>
      <c r="I62" s="320"/>
      <c r="J62" s="320"/>
      <c r="K62" s="197"/>
    </row>
    <row r="63" spans="2:11" s="1" customFormat="1" ht="15" customHeight="1">
      <c r="B63" s="196"/>
      <c r="C63" s="201"/>
      <c r="D63" s="318" t="s">
        <v>830</v>
      </c>
      <c r="E63" s="318"/>
      <c r="F63" s="318"/>
      <c r="G63" s="318"/>
      <c r="H63" s="318"/>
      <c r="I63" s="318"/>
      <c r="J63" s="318"/>
      <c r="K63" s="197"/>
    </row>
    <row r="64" spans="2:11" s="1" customFormat="1" ht="12.75" customHeight="1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s="1" customFormat="1" ht="15" customHeight="1">
      <c r="B65" s="196"/>
      <c r="C65" s="201"/>
      <c r="D65" s="318" t="s">
        <v>831</v>
      </c>
      <c r="E65" s="318"/>
      <c r="F65" s="318"/>
      <c r="G65" s="318"/>
      <c r="H65" s="318"/>
      <c r="I65" s="318"/>
      <c r="J65" s="318"/>
      <c r="K65" s="197"/>
    </row>
    <row r="66" spans="2:11" s="1" customFormat="1" ht="15" customHeight="1">
      <c r="B66" s="196"/>
      <c r="C66" s="201"/>
      <c r="D66" s="320" t="s">
        <v>832</v>
      </c>
      <c r="E66" s="320"/>
      <c r="F66" s="320"/>
      <c r="G66" s="320"/>
      <c r="H66" s="320"/>
      <c r="I66" s="320"/>
      <c r="J66" s="320"/>
      <c r="K66" s="197"/>
    </row>
    <row r="67" spans="2:11" s="1" customFormat="1" ht="15" customHeight="1">
      <c r="B67" s="196"/>
      <c r="C67" s="201"/>
      <c r="D67" s="318" t="s">
        <v>833</v>
      </c>
      <c r="E67" s="318"/>
      <c r="F67" s="318"/>
      <c r="G67" s="318"/>
      <c r="H67" s="318"/>
      <c r="I67" s="318"/>
      <c r="J67" s="318"/>
      <c r="K67" s="197"/>
    </row>
    <row r="68" spans="2:11" s="1" customFormat="1" ht="15" customHeight="1">
      <c r="B68" s="196"/>
      <c r="C68" s="201"/>
      <c r="D68" s="318" t="s">
        <v>834</v>
      </c>
      <c r="E68" s="318"/>
      <c r="F68" s="318"/>
      <c r="G68" s="318"/>
      <c r="H68" s="318"/>
      <c r="I68" s="318"/>
      <c r="J68" s="318"/>
      <c r="K68" s="197"/>
    </row>
    <row r="69" spans="2:11" s="1" customFormat="1" ht="15" customHeight="1">
      <c r="B69" s="196"/>
      <c r="C69" s="201"/>
      <c r="D69" s="318" t="s">
        <v>835</v>
      </c>
      <c r="E69" s="318"/>
      <c r="F69" s="318"/>
      <c r="G69" s="318"/>
      <c r="H69" s="318"/>
      <c r="I69" s="318"/>
      <c r="J69" s="318"/>
      <c r="K69" s="197"/>
    </row>
    <row r="70" spans="2:11" s="1" customFormat="1" ht="15" customHeight="1">
      <c r="B70" s="196"/>
      <c r="C70" s="201"/>
      <c r="D70" s="318" t="s">
        <v>836</v>
      </c>
      <c r="E70" s="318"/>
      <c r="F70" s="318"/>
      <c r="G70" s="318"/>
      <c r="H70" s="318"/>
      <c r="I70" s="318"/>
      <c r="J70" s="318"/>
      <c r="K70" s="197"/>
    </row>
    <row r="71" spans="2:11" s="1" customFormat="1" ht="12.75" customHeight="1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s="1" customFormat="1" ht="18.75" customHeight="1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s="1" customFormat="1" ht="18.75" customHeight="1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s="1" customFormat="1" ht="7.5" customHeight="1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s="1" customFormat="1" ht="45" customHeight="1">
      <c r="B75" s="213"/>
      <c r="C75" s="313" t="s">
        <v>837</v>
      </c>
      <c r="D75" s="313"/>
      <c r="E75" s="313"/>
      <c r="F75" s="313"/>
      <c r="G75" s="313"/>
      <c r="H75" s="313"/>
      <c r="I75" s="313"/>
      <c r="J75" s="313"/>
      <c r="K75" s="214"/>
    </row>
    <row r="76" spans="2:11" s="1" customFormat="1" ht="17.25" customHeight="1">
      <c r="B76" s="213"/>
      <c r="C76" s="215" t="s">
        <v>838</v>
      </c>
      <c r="D76" s="215"/>
      <c r="E76" s="215"/>
      <c r="F76" s="215" t="s">
        <v>839</v>
      </c>
      <c r="G76" s="216"/>
      <c r="H76" s="215" t="s">
        <v>54</v>
      </c>
      <c r="I76" s="215" t="s">
        <v>57</v>
      </c>
      <c r="J76" s="215" t="s">
        <v>840</v>
      </c>
      <c r="K76" s="214"/>
    </row>
    <row r="77" spans="2:11" s="1" customFormat="1" ht="17.25" customHeight="1">
      <c r="B77" s="213"/>
      <c r="C77" s="217" t="s">
        <v>841</v>
      </c>
      <c r="D77" s="217"/>
      <c r="E77" s="217"/>
      <c r="F77" s="218" t="s">
        <v>842</v>
      </c>
      <c r="G77" s="219"/>
      <c r="H77" s="217"/>
      <c r="I77" s="217"/>
      <c r="J77" s="217" t="s">
        <v>843</v>
      </c>
      <c r="K77" s="214"/>
    </row>
    <row r="78" spans="2:11" s="1" customFormat="1" ht="5.25" customHeight="1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s="1" customFormat="1" ht="15" customHeight="1">
      <c r="B79" s="213"/>
      <c r="C79" s="202" t="s">
        <v>53</v>
      </c>
      <c r="D79" s="222"/>
      <c r="E79" s="222"/>
      <c r="F79" s="223" t="s">
        <v>844</v>
      </c>
      <c r="G79" s="224"/>
      <c r="H79" s="202" t="s">
        <v>845</v>
      </c>
      <c r="I79" s="202" t="s">
        <v>846</v>
      </c>
      <c r="J79" s="202">
        <v>20</v>
      </c>
      <c r="K79" s="214"/>
    </row>
    <row r="80" spans="2:11" s="1" customFormat="1" ht="15" customHeight="1">
      <c r="B80" s="213"/>
      <c r="C80" s="202" t="s">
        <v>847</v>
      </c>
      <c r="D80" s="202"/>
      <c r="E80" s="202"/>
      <c r="F80" s="223" t="s">
        <v>844</v>
      </c>
      <c r="G80" s="224"/>
      <c r="H80" s="202" t="s">
        <v>848</v>
      </c>
      <c r="I80" s="202" t="s">
        <v>846</v>
      </c>
      <c r="J80" s="202">
        <v>120</v>
      </c>
      <c r="K80" s="214"/>
    </row>
    <row r="81" spans="2:11" s="1" customFormat="1" ht="15" customHeight="1">
      <c r="B81" s="225"/>
      <c r="C81" s="202" t="s">
        <v>849</v>
      </c>
      <c r="D81" s="202"/>
      <c r="E81" s="202"/>
      <c r="F81" s="223" t="s">
        <v>850</v>
      </c>
      <c r="G81" s="224"/>
      <c r="H81" s="202" t="s">
        <v>851</v>
      </c>
      <c r="I81" s="202" t="s">
        <v>846</v>
      </c>
      <c r="J81" s="202">
        <v>50</v>
      </c>
      <c r="K81" s="214"/>
    </row>
    <row r="82" spans="2:11" s="1" customFormat="1" ht="15" customHeight="1">
      <c r="B82" s="225"/>
      <c r="C82" s="202" t="s">
        <v>852</v>
      </c>
      <c r="D82" s="202"/>
      <c r="E82" s="202"/>
      <c r="F82" s="223" t="s">
        <v>844</v>
      </c>
      <c r="G82" s="224"/>
      <c r="H82" s="202" t="s">
        <v>853</v>
      </c>
      <c r="I82" s="202" t="s">
        <v>854</v>
      </c>
      <c r="J82" s="202"/>
      <c r="K82" s="214"/>
    </row>
    <row r="83" spans="2:11" s="1" customFormat="1" ht="15" customHeight="1">
      <c r="B83" s="225"/>
      <c r="C83" s="226" t="s">
        <v>855</v>
      </c>
      <c r="D83" s="226"/>
      <c r="E83" s="226"/>
      <c r="F83" s="227" t="s">
        <v>850</v>
      </c>
      <c r="G83" s="226"/>
      <c r="H83" s="226" t="s">
        <v>856</v>
      </c>
      <c r="I83" s="226" t="s">
        <v>846</v>
      </c>
      <c r="J83" s="226">
        <v>15</v>
      </c>
      <c r="K83" s="214"/>
    </row>
    <row r="84" spans="2:11" s="1" customFormat="1" ht="15" customHeight="1">
      <c r="B84" s="225"/>
      <c r="C84" s="226" t="s">
        <v>857</v>
      </c>
      <c r="D84" s="226"/>
      <c r="E84" s="226"/>
      <c r="F84" s="227" t="s">
        <v>850</v>
      </c>
      <c r="G84" s="226"/>
      <c r="H84" s="226" t="s">
        <v>858</v>
      </c>
      <c r="I84" s="226" t="s">
        <v>846</v>
      </c>
      <c r="J84" s="226">
        <v>15</v>
      </c>
      <c r="K84" s="214"/>
    </row>
    <row r="85" spans="2:11" s="1" customFormat="1" ht="15" customHeight="1">
      <c r="B85" s="225"/>
      <c r="C85" s="226" t="s">
        <v>859</v>
      </c>
      <c r="D85" s="226"/>
      <c r="E85" s="226"/>
      <c r="F85" s="227" t="s">
        <v>850</v>
      </c>
      <c r="G85" s="226"/>
      <c r="H85" s="226" t="s">
        <v>860</v>
      </c>
      <c r="I85" s="226" t="s">
        <v>846</v>
      </c>
      <c r="J85" s="226">
        <v>20</v>
      </c>
      <c r="K85" s="214"/>
    </row>
    <row r="86" spans="2:11" s="1" customFormat="1" ht="15" customHeight="1">
      <c r="B86" s="225"/>
      <c r="C86" s="226" t="s">
        <v>861</v>
      </c>
      <c r="D86" s="226"/>
      <c r="E86" s="226"/>
      <c r="F86" s="227" t="s">
        <v>850</v>
      </c>
      <c r="G86" s="226"/>
      <c r="H86" s="226" t="s">
        <v>862</v>
      </c>
      <c r="I86" s="226" t="s">
        <v>846</v>
      </c>
      <c r="J86" s="226">
        <v>20</v>
      </c>
      <c r="K86" s="214"/>
    </row>
    <row r="87" spans="2:11" s="1" customFormat="1" ht="15" customHeight="1">
      <c r="B87" s="225"/>
      <c r="C87" s="202" t="s">
        <v>863</v>
      </c>
      <c r="D87" s="202"/>
      <c r="E87" s="202"/>
      <c r="F87" s="223" t="s">
        <v>850</v>
      </c>
      <c r="G87" s="224"/>
      <c r="H87" s="202" t="s">
        <v>864</v>
      </c>
      <c r="I87" s="202" t="s">
        <v>846</v>
      </c>
      <c r="J87" s="202">
        <v>50</v>
      </c>
      <c r="K87" s="214"/>
    </row>
    <row r="88" spans="2:11" s="1" customFormat="1" ht="15" customHeight="1">
      <c r="B88" s="225"/>
      <c r="C88" s="202" t="s">
        <v>865</v>
      </c>
      <c r="D88" s="202"/>
      <c r="E88" s="202"/>
      <c r="F88" s="223" t="s">
        <v>850</v>
      </c>
      <c r="G88" s="224"/>
      <c r="H88" s="202" t="s">
        <v>866</v>
      </c>
      <c r="I88" s="202" t="s">
        <v>846</v>
      </c>
      <c r="J88" s="202">
        <v>20</v>
      </c>
      <c r="K88" s="214"/>
    </row>
    <row r="89" spans="2:11" s="1" customFormat="1" ht="15" customHeight="1">
      <c r="B89" s="225"/>
      <c r="C89" s="202" t="s">
        <v>867</v>
      </c>
      <c r="D89" s="202"/>
      <c r="E89" s="202"/>
      <c r="F89" s="223" t="s">
        <v>850</v>
      </c>
      <c r="G89" s="224"/>
      <c r="H89" s="202" t="s">
        <v>868</v>
      </c>
      <c r="I89" s="202" t="s">
        <v>846</v>
      </c>
      <c r="J89" s="202">
        <v>20</v>
      </c>
      <c r="K89" s="214"/>
    </row>
    <row r="90" spans="2:11" s="1" customFormat="1" ht="15" customHeight="1">
      <c r="B90" s="225"/>
      <c r="C90" s="202" t="s">
        <v>869</v>
      </c>
      <c r="D90" s="202"/>
      <c r="E90" s="202"/>
      <c r="F90" s="223" t="s">
        <v>850</v>
      </c>
      <c r="G90" s="224"/>
      <c r="H90" s="202" t="s">
        <v>870</v>
      </c>
      <c r="I90" s="202" t="s">
        <v>846</v>
      </c>
      <c r="J90" s="202">
        <v>50</v>
      </c>
      <c r="K90" s="214"/>
    </row>
    <row r="91" spans="2:11" s="1" customFormat="1" ht="15" customHeight="1">
      <c r="B91" s="225"/>
      <c r="C91" s="202" t="s">
        <v>871</v>
      </c>
      <c r="D91" s="202"/>
      <c r="E91" s="202"/>
      <c r="F91" s="223" t="s">
        <v>850</v>
      </c>
      <c r="G91" s="224"/>
      <c r="H91" s="202" t="s">
        <v>871</v>
      </c>
      <c r="I91" s="202" t="s">
        <v>846</v>
      </c>
      <c r="J91" s="202">
        <v>50</v>
      </c>
      <c r="K91" s="214"/>
    </row>
    <row r="92" spans="2:11" s="1" customFormat="1" ht="15" customHeight="1">
      <c r="B92" s="225"/>
      <c r="C92" s="202" t="s">
        <v>872</v>
      </c>
      <c r="D92" s="202"/>
      <c r="E92" s="202"/>
      <c r="F92" s="223" t="s">
        <v>850</v>
      </c>
      <c r="G92" s="224"/>
      <c r="H92" s="202" t="s">
        <v>873</v>
      </c>
      <c r="I92" s="202" t="s">
        <v>846</v>
      </c>
      <c r="J92" s="202">
        <v>255</v>
      </c>
      <c r="K92" s="214"/>
    </row>
    <row r="93" spans="2:11" s="1" customFormat="1" ht="15" customHeight="1">
      <c r="B93" s="225"/>
      <c r="C93" s="202" t="s">
        <v>874</v>
      </c>
      <c r="D93" s="202"/>
      <c r="E93" s="202"/>
      <c r="F93" s="223" t="s">
        <v>844</v>
      </c>
      <c r="G93" s="224"/>
      <c r="H93" s="202" t="s">
        <v>875</v>
      </c>
      <c r="I93" s="202" t="s">
        <v>876</v>
      </c>
      <c r="J93" s="202"/>
      <c r="K93" s="214"/>
    </row>
    <row r="94" spans="2:11" s="1" customFormat="1" ht="15" customHeight="1">
      <c r="B94" s="225"/>
      <c r="C94" s="202" t="s">
        <v>877</v>
      </c>
      <c r="D94" s="202"/>
      <c r="E94" s="202"/>
      <c r="F94" s="223" t="s">
        <v>844</v>
      </c>
      <c r="G94" s="224"/>
      <c r="H94" s="202" t="s">
        <v>878</v>
      </c>
      <c r="I94" s="202" t="s">
        <v>879</v>
      </c>
      <c r="J94" s="202"/>
      <c r="K94" s="214"/>
    </row>
    <row r="95" spans="2:11" s="1" customFormat="1" ht="15" customHeight="1">
      <c r="B95" s="225"/>
      <c r="C95" s="202" t="s">
        <v>880</v>
      </c>
      <c r="D95" s="202"/>
      <c r="E95" s="202"/>
      <c r="F95" s="223" t="s">
        <v>844</v>
      </c>
      <c r="G95" s="224"/>
      <c r="H95" s="202" t="s">
        <v>880</v>
      </c>
      <c r="I95" s="202" t="s">
        <v>879</v>
      </c>
      <c r="J95" s="202"/>
      <c r="K95" s="214"/>
    </row>
    <row r="96" spans="2:11" s="1" customFormat="1" ht="15" customHeight="1">
      <c r="B96" s="225"/>
      <c r="C96" s="202" t="s">
        <v>38</v>
      </c>
      <c r="D96" s="202"/>
      <c r="E96" s="202"/>
      <c r="F96" s="223" t="s">
        <v>844</v>
      </c>
      <c r="G96" s="224"/>
      <c r="H96" s="202" t="s">
        <v>881</v>
      </c>
      <c r="I96" s="202" t="s">
        <v>879</v>
      </c>
      <c r="J96" s="202"/>
      <c r="K96" s="214"/>
    </row>
    <row r="97" spans="2:11" s="1" customFormat="1" ht="15" customHeight="1">
      <c r="B97" s="225"/>
      <c r="C97" s="202" t="s">
        <v>48</v>
      </c>
      <c r="D97" s="202"/>
      <c r="E97" s="202"/>
      <c r="F97" s="223" t="s">
        <v>844</v>
      </c>
      <c r="G97" s="224"/>
      <c r="H97" s="202" t="s">
        <v>882</v>
      </c>
      <c r="I97" s="202" t="s">
        <v>879</v>
      </c>
      <c r="J97" s="202"/>
      <c r="K97" s="214"/>
    </row>
    <row r="98" spans="2:11" s="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s="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s="1" customFormat="1" ht="18.75" customHeight="1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s="1" customFormat="1" ht="7.5" customHeight="1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s="1" customFormat="1" ht="45" customHeight="1">
      <c r="B102" s="213"/>
      <c r="C102" s="313" t="s">
        <v>883</v>
      </c>
      <c r="D102" s="313"/>
      <c r="E102" s="313"/>
      <c r="F102" s="313"/>
      <c r="G102" s="313"/>
      <c r="H102" s="313"/>
      <c r="I102" s="313"/>
      <c r="J102" s="313"/>
      <c r="K102" s="214"/>
    </row>
    <row r="103" spans="2:11" s="1" customFormat="1" ht="17.25" customHeight="1">
      <c r="B103" s="213"/>
      <c r="C103" s="215" t="s">
        <v>838</v>
      </c>
      <c r="D103" s="215"/>
      <c r="E103" s="215"/>
      <c r="F103" s="215" t="s">
        <v>839</v>
      </c>
      <c r="G103" s="216"/>
      <c r="H103" s="215" t="s">
        <v>54</v>
      </c>
      <c r="I103" s="215" t="s">
        <v>57</v>
      </c>
      <c r="J103" s="215" t="s">
        <v>840</v>
      </c>
      <c r="K103" s="214"/>
    </row>
    <row r="104" spans="2:11" s="1" customFormat="1" ht="17.25" customHeight="1">
      <c r="B104" s="213"/>
      <c r="C104" s="217" t="s">
        <v>841</v>
      </c>
      <c r="D104" s="217"/>
      <c r="E104" s="217"/>
      <c r="F104" s="218" t="s">
        <v>842</v>
      </c>
      <c r="G104" s="219"/>
      <c r="H104" s="217"/>
      <c r="I104" s="217"/>
      <c r="J104" s="217" t="s">
        <v>843</v>
      </c>
      <c r="K104" s="214"/>
    </row>
    <row r="105" spans="2:11" s="1" customFormat="1" ht="5.25" customHeight="1">
      <c r="B105" s="213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pans="2:11" s="1" customFormat="1" ht="15" customHeight="1">
      <c r="B106" s="213"/>
      <c r="C106" s="202" t="s">
        <v>53</v>
      </c>
      <c r="D106" s="222"/>
      <c r="E106" s="222"/>
      <c r="F106" s="223" t="s">
        <v>844</v>
      </c>
      <c r="G106" s="202"/>
      <c r="H106" s="202" t="s">
        <v>884</v>
      </c>
      <c r="I106" s="202" t="s">
        <v>846</v>
      </c>
      <c r="J106" s="202">
        <v>20</v>
      </c>
      <c r="K106" s="214"/>
    </row>
    <row r="107" spans="2:11" s="1" customFormat="1" ht="15" customHeight="1">
      <c r="B107" s="213"/>
      <c r="C107" s="202" t="s">
        <v>847</v>
      </c>
      <c r="D107" s="202"/>
      <c r="E107" s="202"/>
      <c r="F107" s="223" t="s">
        <v>844</v>
      </c>
      <c r="G107" s="202"/>
      <c r="H107" s="202" t="s">
        <v>884</v>
      </c>
      <c r="I107" s="202" t="s">
        <v>846</v>
      </c>
      <c r="J107" s="202">
        <v>120</v>
      </c>
      <c r="K107" s="214"/>
    </row>
    <row r="108" spans="2:11" s="1" customFormat="1" ht="15" customHeight="1">
      <c r="B108" s="225"/>
      <c r="C108" s="202" t="s">
        <v>849</v>
      </c>
      <c r="D108" s="202"/>
      <c r="E108" s="202"/>
      <c r="F108" s="223" t="s">
        <v>850</v>
      </c>
      <c r="G108" s="202"/>
      <c r="H108" s="202" t="s">
        <v>884</v>
      </c>
      <c r="I108" s="202" t="s">
        <v>846</v>
      </c>
      <c r="J108" s="202">
        <v>50</v>
      </c>
      <c r="K108" s="214"/>
    </row>
    <row r="109" spans="2:11" s="1" customFormat="1" ht="15" customHeight="1">
      <c r="B109" s="225"/>
      <c r="C109" s="202" t="s">
        <v>852</v>
      </c>
      <c r="D109" s="202"/>
      <c r="E109" s="202"/>
      <c r="F109" s="223" t="s">
        <v>844</v>
      </c>
      <c r="G109" s="202"/>
      <c r="H109" s="202" t="s">
        <v>884</v>
      </c>
      <c r="I109" s="202" t="s">
        <v>854</v>
      </c>
      <c r="J109" s="202"/>
      <c r="K109" s="214"/>
    </row>
    <row r="110" spans="2:11" s="1" customFormat="1" ht="15" customHeight="1">
      <c r="B110" s="225"/>
      <c r="C110" s="202" t="s">
        <v>863</v>
      </c>
      <c r="D110" s="202"/>
      <c r="E110" s="202"/>
      <c r="F110" s="223" t="s">
        <v>850</v>
      </c>
      <c r="G110" s="202"/>
      <c r="H110" s="202" t="s">
        <v>884</v>
      </c>
      <c r="I110" s="202" t="s">
        <v>846</v>
      </c>
      <c r="J110" s="202">
        <v>50</v>
      </c>
      <c r="K110" s="214"/>
    </row>
    <row r="111" spans="2:11" s="1" customFormat="1" ht="15" customHeight="1">
      <c r="B111" s="225"/>
      <c r="C111" s="202" t="s">
        <v>871</v>
      </c>
      <c r="D111" s="202"/>
      <c r="E111" s="202"/>
      <c r="F111" s="223" t="s">
        <v>850</v>
      </c>
      <c r="G111" s="202"/>
      <c r="H111" s="202" t="s">
        <v>884</v>
      </c>
      <c r="I111" s="202" t="s">
        <v>846</v>
      </c>
      <c r="J111" s="202">
        <v>50</v>
      </c>
      <c r="K111" s="214"/>
    </row>
    <row r="112" spans="2:11" s="1" customFormat="1" ht="15" customHeight="1">
      <c r="B112" s="225"/>
      <c r="C112" s="202" t="s">
        <v>869</v>
      </c>
      <c r="D112" s="202"/>
      <c r="E112" s="202"/>
      <c r="F112" s="223" t="s">
        <v>850</v>
      </c>
      <c r="G112" s="202"/>
      <c r="H112" s="202" t="s">
        <v>884</v>
      </c>
      <c r="I112" s="202" t="s">
        <v>846</v>
      </c>
      <c r="J112" s="202">
        <v>50</v>
      </c>
      <c r="K112" s="214"/>
    </row>
    <row r="113" spans="2:11" s="1" customFormat="1" ht="15" customHeight="1">
      <c r="B113" s="225"/>
      <c r="C113" s="202" t="s">
        <v>53</v>
      </c>
      <c r="D113" s="202"/>
      <c r="E113" s="202"/>
      <c r="F113" s="223" t="s">
        <v>844</v>
      </c>
      <c r="G113" s="202"/>
      <c r="H113" s="202" t="s">
        <v>885</v>
      </c>
      <c r="I113" s="202" t="s">
        <v>846</v>
      </c>
      <c r="J113" s="202">
        <v>20</v>
      </c>
      <c r="K113" s="214"/>
    </row>
    <row r="114" spans="2:11" s="1" customFormat="1" ht="15" customHeight="1">
      <c r="B114" s="225"/>
      <c r="C114" s="202" t="s">
        <v>886</v>
      </c>
      <c r="D114" s="202"/>
      <c r="E114" s="202"/>
      <c r="F114" s="223" t="s">
        <v>844</v>
      </c>
      <c r="G114" s="202"/>
      <c r="H114" s="202" t="s">
        <v>887</v>
      </c>
      <c r="I114" s="202" t="s">
        <v>846</v>
      </c>
      <c r="J114" s="202">
        <v>120</v>
      </c>
      <c r="K114" s="214"/>
    </row>
    <row r="115" spans="2:11" s="1" customFormat="1" ht="15" customHeight="1">
      <c r="B115" s="225"/>
      <c r="C115" s="202" t="s">
        <v>38</v>
      </c>
      <c r="D115" s="202"/>
      <c r="E115" s="202"/>
      <c r="F115" s="223" t="s">
        <v>844</v>
      </c>
      <c r="G115" s="202"/>
      <c r="H115" s="202" t="s">
        <v>888</v>
      </c>
      <c r="I115" s="202" t="s">
        <v>879</v>
      </c>
      <c r="J115" s="202"/>
      <c r="K115" s="214"/>
    </row>
    <row r="116" spans="2:11" s="1" customFormat="1" ht="15" customHeight="1">
      <c r="B116" s="225"/>
      <c r="C116" s="202" t="s">
        <v>48</v>
      </c>
      <c r="D116" s="202"/>
      <c r="E116" s="202"/>
      <c r="F116" s="223" t="s">
        <v>844</v>
      </c>
      <c r="G116" s="202"/>
      <c r="H116" s="202" t="s">
        <v>889</v>
      </c>
      <c r="I116" s="202" t="s">
        <v>879</v>
      </c>
      <c r="J116" s="202"/>
      <c r="K116" s="214"/>
    </row>
    <row r="117" spans="2:11" s="1" customFormat="1" ht="15" customHeight="1">
      <c r="B117" s="225"/>
      <c r="C117" s="202" t="s">
        <v>57</v>
      </c>
      <c r="D117" s="202"/>
      <c r="E117" s="202"/>
      <c r="F117" s="223" t="s">
        <v>844</v>
      </c>
      <c r="G117" s="202"/>
      <c r="H117" s="202" t="s">
        <v>890</v>
      </c>
      <c r="I117" s="202" t="s">
        <v>891</v>
      </c>
      <c r="J117" s="202"/>
      <c r="K117" s="214"/>
    </row>
    <row r="118" spans="2:11" s="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s="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1" customFormat="1" ht="18.75" customHeight="1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s="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>
      <c r="B122" s="241"/>
      <c r="C122" s="314" t="s">
        <v>892</v>
      </c>
      <c r="D122" s="314"/>
      <c r="E122" s="314"/>
      <c r="F122" s="314"/>
      <c r="G122" s="314"/>
      <c r="H122" s="314"/>
      <c r="I122" s="314"/>
      <c r="J122" s="314"/>
      <c r="K122" s="242"/>
    </row>
    <row r="123" spans="2:11" s="1" customFormat="1" ht="17.25" customHeight="1">
      <c r="B123" s="243"/>
      <c r="C123" s="215" t="s">
        <v>838</v>
      </c>
      <c r="D123" s="215"/>
      <c r="E123" s="215"/>
      <c r="F123" s="215" t="s">
        <v>839</v>
      </c>
      <c r="G123" s="216"/>
      <c r="H123" s="215" t="s">
        <v>54</v>
      </c>
      <c r="I123" s="215" t="s">
        <v>57</v>
      </c>
      <c r="J123" s="215" t="s">
        <v>840</v>
      </c>
      <c r="K123" s="244"/>
    </row>
    <row r="124" spans="2:11" s="1" customFormat="1" ht="17.25" customHeight="1">
      <c r="B124" s="243"/>
      <c r="C124" s="217" t="s">
        <v>841</v>
      </c>
      <c r="D124" s="217"/>
      <c r="E124" s="217"/>
      <c r="F124" s="218" t="s">
        <v>842</v>
      </c>
      <c r="G124" s="219"/>
      <c r="H124" s="217"/>
      <c r="I124" s="217"/>
      <c r="J124" s="217" t="s">
        <v>843</v>
      </c>
      <c r="K124" s="244"/>
    </row>
    <row r="125" spans="2:11" s="1" customFormat="1" ht="5.25" customHeight="1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pans="2:11" s="1" customFormat="1" ht="15" customHeight="1">
      <c r="B126" s="245"/>
      <c r="C126" s="202" t="s">
        <v>847</v>
      </c>
      <c r="D126" s="222"/>
      <c r="E126" s="222"/>
      <c r="F126" s="223" t="s">
        <v>844</v>
      </c>
      <c r="G126" s="202"/>
      <c r="H126" s="202" t="s">
        <v>884</v>
      </c>
      <c r="I126" s="202" t="s">
        <v>846</v>
      </c>
      <c r="J126" s="202">
        <v>120</v>
      </c>
      <c r="K126" s="248"/>
    </row>
    <row r="127" spans="2:11" s="1" customFormat="1" ht="15" customHeight="1">
      <c r="B127" s="245"/>
      <c r="C127" s="202" t="s">
        <v>893</v>
      </c>
      <c r="D127" s="202"/>
      <c r="E127" s="202"/>
      <c r="F127" s="223" t="s">
        <v>844</v>
      </c>
      <c r="G127" s="202"/>
      <c r="H127" s="202" t="s">
        <v>894</v>
      </c>
      <c r="I127" s="202" t="s">
        <v>846</v>
      </c>
      <c r="J127" s="202" t="s">
        <v>895</v>
      </c>
      <c r="K127" s="248"/>
    </row>
    <row r="128" spans="2:11" s="1" customFormat="1" ht="15" customHeight="1">
      <c r="B128" s="245"/>
      <c r="C128" s="202" t="s">
        <v>792</v>
      </c>
      <c r="D128" s="202"/>
      <c r="E128" s="202"/>
      <c r="F128" s="223" t="s">
        <v>844</v>
      </c>
      <c r="G128" s="202"/>
      <c r="H128" s="202" t="s">
        <v>896</v>
      </c>
      <c r="I128" s="202" t="s">
        <v>846</v>
      </c>
      <c r="J128" s="202" t="s">
        <v>895</v>
      </c>
      <c r="K128" s="248"/>
    </row>
    <row r="129" spans="2:11" s="1" customFormat="1" ht="15" customHeight="1">
      <c r="B129" s="245"/>
      <c r="C129" s="202" t="s">
        <v>855</v>
      </c>
      <c r="D129" s="202"/>
      <c r="E129" s="202"/>
      <c r="F129" s="223" t="s">
        <v>850</v>
      </c>
      <c r="G129" s="202"/>
      <c r="H129" s="202" t="s">
        <v>856</v>
      </c>
      <c r="I129" s="202" t="s">
        <v>846</v>
      </c>
      <c r="J129" s="202">
        <v>15</v>
      </c>
      <c r="K129" s="248"/>
    </row>
    <row r="130" spans="2:11" s="1" customFormat="1" ht="15" customHeight="1">
      <c r="B130" s="245"/>
      <c r="C130" s="226" t="s">
        <v>857</v>
      </c>
      <c r="D130" s="226"/>
      <c r="E130" s="226"/>
      <c r="F130" s="227" t="s">
        <v>850</v>
      </c>
      <c r="G130" s="226"/>
      <c r="H130" s="226" t="s">
        <v>858</v>
      </c>
      <c r="I130" s="226" t="s">
        <v>846</v>
      </c>
      <c r="J130" s="226">
        <v>15</v>
      </c>
      <c r="K130" s="248"/>
    </row>
    <row r="131" spans="2:11" s="1" customFormat="1" ht="15" customHeight="1">
      <c r="B131" s="245"/>
      <c r="C131" s="226" t="s">
        <v>859</v>
      </c>
      <c r="D131" s="226"/>
      <c r="E131" s="226"/>
      <c r="F131" s="227" t="s">
        <v>850</v>
      </c>
      <c r="G131" s="226"/>
      <c r="H131" s="226" t="s">
        <v>860</v>
      </c>
      <c r="I131" s="226" t="s">
        <v>846</v>
      </c>
      <c r="J131" s="226">
        <v>20</v>
      </c>
      <c r="K131" s="248"/>
    </row>
    <row r="132" spans="2:11" s="1" customFormat="1" ht="15" customHeight="1">
      <c r="B132" s="245"/>
      <c r="C132" s="226" t="s">
        <v>861</v>
      </c>
      <c r="D132" s="226"/>
      <c r="E132" s="226"/>
      <c r="F132" s="227" t="s">
        <v>850</v>
      </c>
      <c r="G132" s="226"/>
      <c r="H132" s="226" t="s">
        <v>862</v>
      </c>
      <c r="I132" s="226" t="s">
        <v>846</v>
      </c>
      <c r="J132" s="226">
        <v>20</v>
      </c>
      <c r="K132" s="248"/>
    </row>
    <row r="133" spans="2:11" s="1" customFormat="1" ht="15" customHeight="1">
      <c r="B133" s="245"/>
      <c r="C133" s="202" t="s">
        <v>849</v>
      </c>
      <c r="D133" s="202"/>
      <c r="E133" s="202"/>
      <c r="F133" s="223" t="s">
        <v>850</v>
      </c>
      <c r="G133" s="202"/>
      <c r="H133" s="202" t="s">
        <v>884</v>
      </c>
      <c r="I133" s="202" t="s">
        <v>846</v>
      </c>
      <c r="J133" s="202">
        <v>50</v>
      </c>
      <c r="K133" s="248"/>
    </row>
    <row r="134" spans="2:11" s="1" customFormat="1" ht="15" customHeight="1">
      <c r="B134" s="245"/>
      <c r="C134" s="202" t="s">
        <v>863</v>
      </c>
      <c r="D134" s="202"/>
      <c r="E134" s="202"/>
      <c r="F134" s="223" t="s">
        <v>850</v>
      </c>
      <c r="G134" s="202"/>
      <c r="H134" s="202" t="s">
        <v>884</v>
      </c>
      <c r="I134" s="202" t="s">
        <v>846</v>
      </c>
      <c r="J134" s="202">
        <v>50</v>
      </c>
      <c r="K134" s="248"/>
    </row>
    <row r="135" spans="2:11" s="1" customFormat="1" ht="15" customHeight="1">
      <c r="B135" s="245"/>
      <c r="C135" s="202" t="s">
        <v>869</v>
      </c>
      <c r="D135" s="202"/>
      <c r="E135" s="202"/>
      <c r="F135" s="223" t="s">
        <v>850</v>
      </c>
      <c r="G135" s="202"/>
      <c r="H135" s="202" t="s">
        <v>884</v>
      </c>
      <c r="I135" s="202" t="s">
        <v>846</v>
      </c>
      <c r="J135" s="202">
        <v>50</v>
      </c>
      <c r="K135" s="248"/>
    </row>
    <row r="136" spans="2:11" s="1" customFormat="1" ht="15" customHeight="1">
      <c r="B136" s="245"/>
      <c r="C136" s="202" t="s">
        <v>871</v>
      </c>
      <c r="D136" s="202"/>
      <c r="E136" s="202"/>
      <c r="F136" s="223" t="s">
        <v>850</v>
      </c>
      <c r="G136" s="202"/>
      <c r="H136" s="202" t="s">
        <v>884</v>
      </c>
      <c r="I136" s="202" t="s">
        <v>846</v>
      </c>
      <c r="J136" s="202">
        <v>50</v>
      </c>
      <c r="K136" s="248"/>
    </row>
    <row r="137" spans="2:11" s="1" customFormat="1" ht="15" customHeight="1">
      <c r="B137" s="245"/>
      <c r="C137" s="202" t="s">
        <v>872</v>
      </c>
      <c r="D137" s="202"/>
      <c r="E137" s="202"/>
      <c r="F137" s="223" t="s">
        <v>850</v>
      </c>
      <c r="G137" s="202"/>
      <c r="H137" s="202" t="s">
        <v>897</v>
      </c>
      <c r="I137" s="202" t="s">
        <v>846</v>
      </c>
      <c r="J137" s="202">
        <v>255</v>
      </c>
      <c r="K137" s="248"/>
    </row>
    <row r="138" spans="2:11" s="1" customFormat="1" ht="15" customHeight="1">
      <c r="B138" s="245"/>
      <c r="C138" s="202" t="s">
        <v>874</v>
      </c>
      <c r="D138" s="202"/>
      <c r="E138" s="202"/>
      <c r="F138" s="223" t="s">
        <v>844</v>
      </c>
      <c r="G138" s="202"/>
      <c r="H138" s="202" t="s">
        <v>898</v>
      </c>
      <c r="I138" s="202" t="s">
        <v>876</v>
      </c>
      <c r="J138" s="202"/>
      <c r="K138" s="248"/>
    </row>
    <row r="139" spans="2:11" s="1" customFormat="1" ht="15" customHeight="1">
      <c r="B139" s="245"/>
      <c r="C139" s="202" t="s">
        <v>877</v>
      </c>
      <c r="D139" s="202"/>
      <c r="E139" s="202"/>
      <c r="F139" s="223" t="s">
        <v>844</v>
      </c>
      <c r="G139" s="202"/>
      <c r="H139" s="202" t="s">
        <v>899</v>
      </c>
      <c r="I139" s="202" t="s">
        <v>879</v>
      </c>
      <c r="J139" s="202"/>
      <c r="K139" s="248"/>
    </row>
    <row r="140" spans="2:11" s="1" customFormat="1" ht="15" customHeight="1">
      <c r="B140" s="245"/>
      <c r="C140" s="202" t="s">
        <v>880</v>
      </c>
      <c r="D140" s="202"/>
      <c r="E140" s="202"/>
      <c r="F140" s="223" t="s">
        <v>844</v>
      </c>
      <c r="G140" s="202"/>
      <c r="H140" s="202" t="s">
        <v>880</v>
      </c>
      <c r="I140" s="202" t="s">
        <v>879</v>
      </c>
      <c r="J140" s="202"/>
      <c r="K140" s="248"/>
    </row>
    <row r="141" spans="2:11" s="1" customFormat="1" ht="15" customHeight="1">
      <c r="B141" s="245"/>
      <c r="C141" s="202" t="s">
        <v>38</v>
      </c>
      <c r="D141" s="202"/>
      <c r="E141" s="202"/>
      <c r="F141" s="223" t="s">
        <v>844</v>
      </c>
      <c r="G141" s="202"/>
      <c r="H141" s="202" t="s">
        <v>900</v>
      </c>
      <c r="I141" s="202" t="s">
        <v>879</v>
      </c>
      <c r="J141" s="202"/>
      <c r="K141" s="248"/>
    </row>
    <row r="142" spans="2:11" s="1" customFormat="1" ht="15" customHeight="1">
      <c r="B142" s="245"/>
      <c r="C142" s="202" t="s">
        <v>901</v>
      </c>
      <c r="D142" s="202"/>
      <c r="E142" s="202"/>
      <c r="F142" s="223" t="s">
        <v>844</v>
      </c>
      <c r="G142" s="202"/>
      <c r="H142" s="202" t="s">
        <v>902</v>
      </c>
      <c r="I142" s="202" t="s">
        <v>879</v>
      </c>
      <c r="J142" s="202"/>
      <c r="K142" s="248"/>
    </row>
    <row r="143" spans="2:11" s="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s="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1" customFormat="1" ht="18.75" customHeight="1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s="1" customFormat="1" ht="7.5" customHeight="1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s="1" customFormat="1" ht="45" customHeight="1">
      <c r="B147" s="213"/>
      <c r="C147" s="313" t="s">
        <v>903</v>
      </c>
      <c r="D147" s="313"/>
      <c r="E147" s="313"/>
      <c r="F147" s="313"/>
      <c r="G147" s="313"/>
      <c r="H147" s="313"/>
      <c r="I147" s="313"/>
      <c r="J147" s="313"/>
      <c r="K147" s="214"/>
    </row>
    <row r="148" spans="2:11" s="1" customFormat="1" ht="17.25" customHeight="1">
      <c r="B148" s="213"/>
      <c r="C148" s="215" t="s">
        <v>838</v>
      </c>
      <c r="D148" s="215"/>
      <c r="E148" s="215"/>
      <c r="F148" s="215" t="s">
        <v>839</v>
      </c>
      <c r="G148" s="216"/>
      <c r="H148" s="215" t="s">
        <v>54</v>
      </c>
      <c r="I148" s="215" t="s">
        <v>57</v>
      </c>
      <c r="J148" s="215" t="s">
        <v>840</v>
      </c>
      <c r="K148" s="214"/>
    </row>
    <row r="149" spans="2:11" s="1" customFormat="1" ht="17.25" customHeight="1">
      <c r="B149" s="213"/>
      <c r="C149" s="217" t="s">
        <v>841</v>
      </c>
      <c r="D149" s="217"/>
      <c r="E149" s="217"/>
      <c r="F149" s="218" t="s">
        <v>842</v>
      </c>
      <c r="G149" s="219"/>
      <c r="H149" s="217"/>
      <c r="I149" s="217"/>
      <c r="J149" s="217" t="s">
        <v>843</v>
      </c>
      <c r="K149" s="214"/>
    </row>
    <row r="150" spans="2:11" s="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pans="2:11" s="1" customFormat="1" ht="15" customHeight="1">
      <c r="B151" s="225"/>
      <c r="C151" s="252" t="s">
        <v>847</v>
      </c>
      <c r="D151" s="202"/>
      <c r="E151" s="202"/>
      <c r="F151" s="253" t="s">
        <v>844</v>
      </c>
      <c r="G151" s="202"/>
      <c r="H151" s="252" t="s">
        <v>884</v>
      </c>
      <c r="I151" s="252" t="s">
        <v>846</v>
      </c>
      <c r="J151" s="252">
        <v>120</v>
      </c>
      <c r="K151" s="248"/>
    </row>
    <row r="152" spans="2:11" s="1" customFormat="1" ht="15" customHeight="1">
      <c r="B152" s="225"/>
      <c r="C152" s="252" t="s">
        <v>893</v>
      </c>
      <c r="D152" s="202"/>
      <c r="E152" s="202"/>
      <c r="F152" s="253" t="s">
        <v>844</v>
      </c>
      <c r="G152" s="202"/>
      <c r="H152" s="252" t="s">
        <v>904</v>
      </c>
      <c r="I152" s="252" t="s">
        <v>846</v>
      </c>
      <c r="J152" s="252" t="s">
        <v>895</v>
      </c>
      <c r="K152" s="248"/>
    </row>
    <row r="153" spans="2:11" s="1" customFormat="1" ht="15" customHeight="1">
      <c r="B153" s="225"/>
      <c r="C153" s="252" t="s">
        <v>792</v>
      </c>
      <c r="D153" s="202"/>
      <c r="E153" s="202"/>
      <c r="F153" s="253" t="s">
        <v>844</v>
      </c>
      <c r="G153" s="202"/>
      <c r="H153" s="252" t="s">
        <v>905</v>
      </c>
      <c r="I153" s="252" t="s">
        <v>846</v>
      </c>
      <c r="J153" s="252" t="s">
        <v>895</v>
      </c>
      <c r="K153" s="248"/>
    </row>
    <row r="154" spans="2:11" s="1" customFormat="1" ht="15" customHeight="1">
      <c r="B154" s="225"/>
      <c r="C154" s="252" t="s">
        <v>849</v>
      </c>
      <c r="D154" s="202"/>
      <c r="E154" s="202"/>
      <c r="F154" s="253" t="s">
        <v>850</v>
      </c>
      <c r="G154" s="202"/>
      <c r="H154" s="252" t="s">
        <v>884</v>
      </c>
      <c r="I154" s="252" t="s">
        <v>846</v>
      </c>
      <c r="J154" s="252">
        <v>50</v>
      </c>
      <c r="K154" s="248"/>
    </row>
    <row r="155" spans="2:11" s="1" customFormat="1" ht="15" customHeight="1">
      <c r="B155" s="225"/>
      <c r="C155" s="252" t="s">
        <v>852</v>
      </c>
      <c r="D155" s="202"/>
      <c r="E155" s="202"/>
      <c r="F155" s="253" t="s">
        <v>844</v>
      </c>
      <c r="G155" s="202"/>
      <c r="H155" s="252" t="s">
        <v>884</v>
      </c>
      <c r="I155" s="252" t="s">
        <v>854</v>
      </c>
      <c r="J155" s="252"/>
      <c r="K155" s="248"/>
    </row>
    <row r="156" spans="2:11" s="1" customFormat="1" ht="15" customHeight="1">
      <c r="B156" s="225"/>
      <c r="C156" s="252" t="s">
        <v>863</v>
      </c>
      <c r="D156" s="202"/>
      <c r="E156" s="202"/>
      <c r="F156" s="253" t="s">
        <v>850</v>
      </c>
      <c r="G156" s="202"/>
      <c r="H156" s="252" t="s">
        <v>884</v>
      </c>
      <c r="I156" s="252" t="s">
        <v>846</v>
      </c>
      <c r="J156" s="252">
        <v>50</v>
      </c>
      <c r="K156" s="248"/>
    </row>
    <row r="157" spans="2:11" s="1" customFormat="1" ht="15" customHeight="1">
      <c r="B157" s="225"/>
      <c r="C157" s="252" t="s">
        <v>871</v>
      </c>
      <c r="D157" s="202"/>
      <c r="E157" s="202"/>
      <c r="F157" s="253" t="s">
        <v>850</v>
      </c>
      <c r="G157" s="202"/>
      <c r="H157" s="252" t="s">
        <v>884</v>
      </c>
      <c r="I157" s="252" t="s">
        <v>846</v>
      </c>
      <c r="J157" s="252">
        <v>50</v>
      </c>
      <c r="K157" s="248"/>
    </row>
    <row r="158" spans="2:11" s="1" customFormat="1" ht="15" customHeight="1">
      <c r="B158" s="225"/>
      <c r="C158" s="252" t="s">
        <v>869</v>
      </c>
      <c r="D158" s="202"/>
      <c r="E158" s="202"/>
      <c r="F158" s="253" t="s">
        <v>850</v>
      </c>
      <c r="G158" s="202"/>
      <c r="H158" s="252" t="s">
        <v>884</v>
      </c>
      <c r="I158" s="252" t="s">
        <v>846</v>
      </c>
      <c r="J158" s="252">
        <v>50</v>
      </c>
      <c r="K158" s="248"/>
    </row>
    <row r="159" spans="2:11" s="1" customFormat="1" ht="15" customHeight="1">
      <c r="B159" s="225"/>
      <c r="C159" s="252" t="s">
        <v>86</v>
      </c>
      <c r="D159" s="202"/>
      <c r="E159" s="202"/>
      <c r="F159" s="253" t="s">
        <v>844</v>
      </c>
      <c r="G159" s="202"/>
      <c r="H159" s="252" t="s">
        <v>906</v>
      </c>
      <c r="I159" s="252" t="s">
        <v>846</v>
      </c>
      <c r="J159" s="252" t="s">
        <v>907</v>
      </c>
      <c r="K159" s="248"/>
    </row>
    <row r="160" spans="2:11" s="1" customFormat="1" ht="15" customHeight="1">
      <c r="B160" s="225"/>
      <c r="C160" s="252" t="s">
        <v>908</v>
      </c>
      <c r="D160" s="202"/>
      <c r="E160" s="202"/>
      <c r="F160" s="253" t="s">
        <v>844</v>
      </c>
      <c r="G160" s="202"/>
      <c r="H160" s="252" t="s">
        <v>909</v>
      </c>
      <c r="I160" s="252" t="s">
        <v>879</v>
      </c>
      <c r="J160" s="252"/>
      <c r="K160" s="248"/>
    </row>
    <row r="161" spans="2:11" s="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s="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s="1" customFormat="1" ht="18.75" customHeight="1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s="1" customFormat="1" ht="7.5" customHeight="1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s="1" customFormat="1" ht="45" customHeight="1">
      <c r="B165" s="194"/>
      <c r="C165" s="314" t="s">
        <v>910</v>
      </c>
      <c r="D165" s="314"/>
      <c r="E165" s="314"/>
      <c r="F165" s="314"/>
      <c r="G165" s="314"/>
      <c r="H165" s="314"/>
      <c r="I165" s="314"/>
      <c r="J165" s="314"/>
      <c r="K165" s="195"/>
    </row>
    <row r="166" spans="2:11" s="1" customFormat="1" ht="17.25" customHeight="1">
      <c r="B166" s="194"/>
      <c r="C166" s="215" t="s">
        <v>838</v>
      </c>
      <c r="D166" s="215"/>
      <c r="E166" s="215"/>
      <c r="F166" s="215" t="s">
        <v>839</v>
      </c>
      <c r="G166" s="257"/>
      <c r="H166" s="258" t="s">
        <v>54</v>
      </c>
      <c r="I166" s="258" t="s">
        <v>57</v>
      </c>
      <c r="J166" s="215" t="s">
        <v>840</v>
      </c>
      <c r="K166" s="195"/>
    </row>
    <row r="167" spans="2:11" s="1" customFormat="1" ht="17.25" customHeight="1">
      <c r="B167" s="196"/>
      <c r="C167" s="217" t="s">
        <v>841</v>
      </c>
      <c r="D167" s="217"/>
      <c r="E167" s="217"/>
      <c r="F167" s="218" t="s">
        <v>842</v>
      </c>
      <c r="G167" s="259"/>
      <c r="H167" s="260"/>
      <c r="I167" s="260"/>
      <c r="J167" s="217" t="s">
        <v>843</v>
      </c>
      <c r="K167" s="197"/>
    </row>
    <row r="168" spans="2:11" s="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pans="2:11" s="1" customFormat="1" ht="15" customHeight="1">
      <c r="B169" s="225"/>
      <c r="C169" s="202" t="s">
        <v>847</v>
      </c>
      <c r="D169" s="202"/>
      <c r="E169" s="202"/>
      <c r="F169" s="223" t="s">
        <v>844</v>
      </c>
      <c r="G169" s="202"/>
      <c r="H169" s="202" t="s">
        <v>884</v>
      </c>
      <c r="I169" s="202" t="s">
        <v>846</v>
      </c>
      <c r="J169" s="202">
        <v>120</v>
      </c>
      <c r="K169" s="248"/>
    </row>
    <row r="170" spans="2:11" s="1" customFormat="1" ht="15" customHeight="1">
      <c r="B170" s="225"/>
      <c r="C170" s="202" t="s">
        <v>893</v>
      </c>
      <c r="D170" s="202"/>
      <c r="E170" s="202"/>
      <c r="F170" s="223" t="s">
        <v>844</v>
      </c>
      <c r="G170" s="202"/>
      <c r="H170" s="202" t="s">
        <v>894</v>
      </c>
      <c r="I170" s="202" t="s">
        <v>846</v>
      </c>
      <c r="J170" s="202" t="s">
        <v>895</v>
      </c>
      <c r="K170" s="248"/>
    </row>
    <row r="171" spans="2:11" s="1" customFormat="1" ht="15" customHeight="1">
      <c r="B171" s="225"/>
      <c r="C171" s="202" t="s">
        <v>792</v>
      </c>
      <c r="D171" s="202"/>
      <c r="E171" s="202"/>
      <c r="F171" s="223" t="s">
        <v>844</v>
      </c>
      <c r="G171" s="202"/>
      <c r="H171" s="202" t="s">
        <v>911</v>
      </c>
      <c r="I171" s="202" t="s">
        <v>846</v>
      </c>
      <c r="J171" s="202" t="s">
        <v>895</v>
      </c>
      <c r="K171" s="248"/>
    </row>
    <row r="172" spans="2:11" s="1" customFormat="1" ht="15" customHeight="1">
      <c r="B172" s="225"/>
      <c r="C172" s="202" t="s">
        <v>849</v>
      </c>
      <c r="D172" s="202"/>
      <c r="E172" s="202"/>
      <c r="F172" s="223" t="s">
        <v>850</v>
      </c>
      <c r="G172" s="202"/>
      <c r="H172" s="202" t="s">
        <v>911</v>
      </c>
      <c r="I172" s="202" t="s">
        <v>846</v>
      </c>
      <c r="J172" s="202">
        <v>50</v>
      </c>
      <c r="K172" s="248"/>
    </row>
    <row r="173" spans="2:11" s="1" customFormat="1" ht="15" customHeight="1">
      <c r="B173" s="225"/>
      <c r="C173" s="202" t="s">
        <v>852</v>
      </c>
      <c r="D173" s="202"/>
      <c r="E173" s="202"/>
      <c r="F173" s="223" t="s">
        <v>844</v>
      </c>
      <c r="G173" s="202"/>
      <c r="H173" s="202" t="s">
        <v>911</v>
      </c>
      <c r="I173" s="202" t="s">
        <v>854</v>
      </c>
      <c r="J173" s="202"/>
      <c r="K173" s="248"/>
    </row>
    <row r="174" spans="2:11" s="1" customFormat="1" ht="15" customHeight="1">
      <c r="B174" s="225"/>
      <c r="C174" s="202" t="s">
        <v>863</v>
      </c>
      <c r="D174" s="202"/>
      <c r="E174" s="202"/>
      <c r="F174" s="223" t="s">
        <v>850</v>
      </c>
      <c r="G174" s="202"/>
      <c r="H174" s="202" t="s">
        <v>911</v>
      </c>
      <c r="I174" s="202" t="s">
        <v>846</v>
      </c>
      <c r="J174" s="202">
        <v>50</v>
      </c>
      <c r="K174" s="248"/>
    </row>
    <row r="175" spans="2:11" s="1" customFormat="1" ht="15" customHeight="1">
      <c r="B175" s="225"/>
      <c r="C175" s="202" t="s">
        <v>871</v>
      </c>
      <c r="D175" s="202"/>
      <c r="E175" s="202"/>
      <c r="F175" s="223" t="s">
        <v>850</v>
      </c>
      <c r="G175" s="202"/>
      <c r="H175" s="202" t="s">
        <v>911</v>
      </c>
      <c r="I175" s="202" t="s">
        <v>846</v>
      </c>
      <c r="J175" s="202">
        <v>50</v>
      </c>
      <c r="K175" s="248"/>
    </row>
    <row r="176" spans="2:11" s="1" customFormat="1" ht="15" customHeight="1">
      <c r="B176" s="225"/>
      <c r="C176" s="202" t="s">
        <v>869</v>
      </c>
      <c r="D176" s="202"/>
      <c r="E176" s="202"/>
      <c r="F176" s="223" t="s">
        <v>850</v>
      </c>
      <c r="G176" s="202"/>
      <c r="H176" s="202" t="s">
        <v>911</v>
      </c>
      <c r="I176" s="202" t="s">
        <v>846</v>
      </c>
      <c r="J176" s="202">
        <v>50</v>
      </c>
      <c r="K176" s="248"/>
    </row>
    <row r="177" spans="2:11" s="1" customFormat="1" ht="15" customHeight="1">
      <c r="B177" s="225"/>
      <c r="C177" s="202" t="s">
        <v>100</v>
      </c>
      <c r="D177" s="202"/>
      <c r="E177" s="202"/>
      <c r="F177" s="223" t="s">
        <v>844</v>
      </c>
      <c r="G177" s="202"/>
      <c r="H177" s="202" t="s">
        <v>912</v>
      </c>
      <c r="I177" s="202" t="s">
        <v>913</v>
      </c>
      <c r="J177" s="202"/>
      <c r="K177" s="248"/>
    </row>
    <row r="178" spans="2:11" s="1" customFormat="1" ht="15" customHeight="1">
      <c r="B178" s="225"/>
      <c r="C178" s="202" t="s">
        <v>57</v>
      </c>
      <c r="D178" s="202"/>
      <c r="E178" s="202"/>
      <c r="F178" s="223" t="s">
        <v>844</v>
      </c>
      <c r="G178" s="202"/>
      <c r="H178" s="202" t="s">
        <v>914</v>
      </c>
      <c r="I178" s="202" t="s">
        <v>915</v>
      </c>
      <c r="J178" s="202">
        <v>1</v>
      </c>
      <c r="K178" s="248"/>
    </row>
    <row r="179" spans="2:11" s="1" customFormat="1" ht="15" customHeight="1">
      <c r="B179" s="225"/>
      <c r="C179" s="202" t="s">
        <v>53</v>
      </c>
      <c r="D179" s="202"/>
      <c r="E179" s="202"/>
      <c r="F179" s="223" t="s">
        <v>844</v>
      </c>
      <c r="G179" s="202"/>
      <c r="H179" s="202" t="s">
        <v>916</v>
      </c>
      <c r="I179" s="202" t="s">
        <v>846</v>
      </c>
      <c r="J179" s="202">
        <v>20</v>
      </c>
      <c r="K179" s="248"/>
    </row>
    <row r="180" spans="2:11" s="1" customFormat="1" ht="15" customHeight="1">
      <c r="B180" s="225"/>
      <c r="C180" s="202" t="s">
        <v>54</v>
      </c>
      <c r="D180" s="202"/>
      <c r="E180" s="202"/>
      <c r="F180" s="223" t="s">
        <v>844</v>
      </c>
      <c r="G180" s="202"/>
      <c r="H180" s="202" t="s">
        <v>917</v>
      </c>
      <c r="I180" s="202" t="s">
        <v>846</v>
      </c>
      <c r="J180" s="202">
        <v>255</v>
      </c>
      <c r="K180" s="248"/>
    </row>
    <row r="181" spans="2:11" s="1" customFormat="1" ht="15" customHeight="1">
      <c r="B181" s="225"/>
      <c r="C181" s="202" t="s">
        <v>101</v>
      </c>
      <c r="D181" s="202"/>
      <c r="E181" s="202"/>
      <c r="F181" s="223" t="s">
        <v>844</v>
      </c>
      <c r="G181" s="202"/>
      <c r="H181" s="202" t="s">
        <v>808</v>
      </c>
      <c r="I181" s="202" t="s">
        <v>846</v>
      </c>
      <c r="J181" s="202">
        <v>10</v>
      </c>
      <c r="K181" s="248"/>
    </row>
    <row r="182" spans="2:11" s="1" customFormat="1" ht="15" customHeight="1">
      <c r="B182" s="225"/>
      <c r="C182" s="202" t="s">
        <v>102</v>
      </c>
      <c r="D182" s="202"/>
      <c r="E182" s="202"/>
      <c r="F182" s="223" t="s">
        <v>844</v>
      </c>
      <c r="G182" s="202"/>
      <c r="H182" s="202" t="s">
        <v>918</v>
      </c>
      <c r="I182" s="202" t="s">
        <v>879</v>
      </c>
      <c r="J182" s="202"/>
      <c r="K182" s="248"/>
    </row>
    <row r="183" spans="2:11" s="1" customFormat="1" ht="15" customHeight="1">
      <c r="B183" s="225"/>
      <c r="C183" s="202" t="s">
        <v>919</v>
      </c>
      <c r="D183" s="202"/>
      <c r="E183" s="202"/>
      <c r="F183" s="223" t="s">
        <v>844</v>
      </c>
      <c r="G183" s="202"/>
      <c r="H183" s="202" t="s">
        <v>920</v>
      </c>
      <c r="I183" s="202" t="s">
        <v>879</v>
      </c>
      <c r="J183" s="202"/>
      <c r="K183" s="248"/>
    </row>
    <row r="184" spans="2:11" s="1" customFormat="1" ht="15" customHeight="1">
      <c r="B184" s="225"/>
      <c r="C184" s="202" t="s">
        <v>908</v>
      </c>
      <c r="D184" s="202"/>
      <c r="E184" s="202"/>
      <c r="F184" s="223" t="s">
        <v>844</v>
      </c>
      <c r="G184" s="202"/>
      <c r="H184" s="202" t="s">
        <v>921</v>
      </c>
      <c r="I184" s="202" t="s">
        <v>879</v>
      </c>
      <c r="J184" s="202"/>
      <c r="K184" s="248"/>
    </row>
    <row r="185" spans="2:11" s="1" customFormat="1" ht="15" customHeight="1">
      <c r="B185" s="225"/>
      <c r="C185" s="202" t="s">
        <v>104</v>
      </c>
      <c r="D185" s="202"/>
      <c r="E185" s="202"/>
      <c r="F185" s="223" t="s">
        <v>850</v>
      </c>
      <c r="G185" s="202"/>
      <c r="H185" s="202" t="s">
        <v>922</v>
      </c>
      <c r="I185" s="202" t="s">
        <v>846</v>
      </c>
      <c r="J185" s="202">
        <v>50</v>
      </c>
      <c r="K185" s="248"/>
    </row>
    <row r="186" spans="2:11" s="1" customFormat="1" ht="15" customHeight="1">
      <c r="B186" s="225"/>
      <c r="C186" s="202" t="s">
        <v>923</v>
      </c>
      <c r="D186" s="202"/>
      <c r="E186" s="202"/>
      <c r="F186" s="223" t="s">
        <v>850</v>
      </c>
      <c r="G186" s="202"/>
      <c r="H186" s="202" t="s">
        <v>924</v>
      </c>
      <c r="I186" s="202" t="s">
        <v>925</v>
      </c>
      <c r="J186" s="202"/>
      <c r="K186" s="248"/>
    </row>
    <row r="187" spans="2:11" s="1" customFormat="1" ht="15" customHeight="1">
      <c r="B187" s="225"/>
      <c r="C187" s="202" t="s">
        <v>926</v>
      </c>
      <c r="D187" s="202"/>
      <c r="E187" s="202"/>
      <c r="F187" s="223" t="s">
        <v>850</v>
      </c>
      <c r="G187" s="202"/>
      <c r="H187" s="202" t="s">
        <v>927</v>
      </c>
      <c r="I187" s="202" t="s">
        <v>925</v>
      </c>
      <c r="J187" s="202"/>
      <c r="K187" s="248"/>
    </row>
    <row r="188" spans="2:11" s="1" customFormat="1" ht="15" customHeight="1">
      <c r="B188" s="225"/>
      <c r="C188" s="202" t="s">
        <v>928</v>
      </c>
      <c r="D188" s="202"/>
      <c r="E188" s="202"/>
      <c r="F188" s="223" t="s">
        <v>850</v>
      </c>
      <c r="G188" s="202"/>
      <c r="H188" s="202" t="s">
        <v>929</v>
      </c>
      <c r="I188" s="202" t="s">
        <v>925</v>
      </c>
      <c r="J188" s="202"/>
      <c r="K188" s="248"/>
    </row>
    <row r="189" spans="2:11" s="1" customFormat="1" ht="15" customHeight="1">
      <c r="B189" s="225"/>
      <c r="C189" s="261" t="s">
        <v>930</v>
      </c>
      <c r="D189" s="202"/>
      <c r="E189" s="202"/>
      <c r="F189" s="223" t="s">
        <v>850</v>
      </c>
      <c r="G189" s="202"/>
      <c r="H189" s="202" t="s">
        <v>931</v>
      </c>
      <c r="I189" s="202" t="s">
        <v>932</v>
      </c>
      <c r="J189" s="262" t="s">
        <v>933</v>
      </c>
      <c r="K189" s="248"/>
    </row>
    <row r="190" spans="2:11" s="1" customFormat="1" ht="15" customHeight="1">
      <c r="B190" s="225"/>
      <c r="C190" s="261" t="s">
        <v>42</v>
      </c>
      <c r="D190" s="202"/>
      <c r="E190" s="202"/>
      <c r="F190" s="223" t="s">
        <v>844</v>
      </c>
      <c r="G190" s="202"/>
      <c r="H190" s="199" t="s">
        <v>934</v>
      </c>
      <c r="I190" s="202" t="s">
        <v>935</v>
      </c>
      <c r="J190" s="202"/>
      <c r="K190" s="248"/>
    </row>
    <row r="191" spans="2:11" s="1" customFormat="1" ht="15" customHeight="1">
      <c r="B191" s="225"/>
      <c r="C191" s="261" t="s">
        <v>936</v>
      </c>
      <c r="D191" s="202"/>
      <c r="E191" s="202"/>
      <c r="F191" s="223" t="s">
        <v>844</v>
      </c>
      <c r="G191" s="202"/>
      <c r="H191" s="202" t="s">
        <v>937</v>
      </c>
      <c r="I191" s="202" t="s">
        <v>879</v>
      </c>
      <c r="J191" s="202"/>
      <c r="K191" s="248"/>
    </row>
    <row r="192" spans="2:11" s="1" customFormat="1" ht="15" customHeight="1">
      <c r="B192" s="225"/>
      <c r="C192" s="261" t="s">
        <v>938</v>
      </c>
      <c r="D192" s="202"/>
      <c r="E192" s="202"/>
      <c r="F192" s="223" t="s">
        <v>844</v>
      </c>
      <c r="G192" s="202"/>
      <c r="H192" s="202" t="s">
        <v>939</v>
      </c>
      <c r="I192" s="202" t="s">
        <v>879</v>
      </c>
      <c r="J192" s="202"/>
      <c r="K192" s="248"/>
    </row>
    <row r="193" spans="2:11" s="1" customFormat="1" ht="15" customHeight="1">
      <c r="B193" s="225"/>
      <c r="C193" s="261" t="s">
        <v>940</v>
      </c>
      <c r="D193" s="202"/>
      <c r="E193" s="202"/>
      <c r="F193" s="223" t="s">
        <v>850</v>
      </c>
      <c r="G193" s="202"/>
      <c r="H193" s="202" t="s">
        <v>941</v>
      </c>
      <c r="I193" s="202" t="s">
        <v>879</v>
      </c>
      <c r="J193" s="202"/>
      <c r="K193" s="248"/>
    </row>
    <row r="194" spans="2:11" s="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s="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s="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s="1" customFormat="1" ht="18.75" customHeight="1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s="1" customFormat="1" ht="13.5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s="1" customFormat="1" ht="21">
      <c r="B199" s="194"/>
      <c r="C199" s="314" t="s">
        <v>942</v>
      </c>
      <c r="D199" s="314"/>
      <c r="E199" s="314"/>
      <c r="F199" s="314"/>
      <c r="G199" s="314"/>
      <c r="H199" s="314"/>
      <c r="I199" s="314"/>
      <c r="J199" s="314"/>
      <c r="K199" s="195"/>
    </row>
    <row r="200" spans="2:11" s="1" customFormat="1" ht="25.5" customHeight="1">
      <c r="B200" s="194"/>
      <c r="C200" s="264" t="s">
        <v>943</v>
      </c>
      <c r="D200" s="264"/>
      <c r="E200" s="264"/>
      <c r="F200" s="264" t="s">
        <v>944</v>
      </c>
      <c r="G200" s="265"/>
      <c r="H200" s="315" t="s">
        <v>945</v>
      </c>
      <c r="I200" s="315"/>
      <c r="J200" s="315"/>
      <c r="K200" s="195"/>
    </row>
    <row r="201" spans="2:11" s="1" customFormat="1" ht="5.25" customHeight="1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pans="2:11" s="1" customFormat="1" ht="15" customHeight="1">
      <c r="B202" s="225"/>
      <c r="C202" s="202" t="s">
        <v>935</v>
      </c>
      <c r="D202" s="202"/>
      <c r="E202" s="202"/>
      <c r="F202" s="223" t="s">
        <v>43</v>
      </c>
      <c r="G202" s="202"/>
      <c r="H202" s="316" t="s">
        <v>946</v>
      </c>
      <c r="I202" s="316"/>
      <c r="J202" s="316"/>
      <c r="K202" s="248"/>
    </row>
    <row r="203" spans="2:11" s="1" customFormat="1" ht="15" customHeight="1">
      <c r="B203" s="225"/>
      <c r="C203" s="202"/>
      <c r="D203" s="202"/>
      <c r="E203" s="202"/>
      <c r="F203" s="223" t="s">
        <v>44</v>
      </c>
      <c r="G203" s="202"/>
      <c r="H203" s="316" t="s">
        <v>947</v>
      </c>
      <c r="I203" s="316"/>
      <c r="J203" s="316"/>
      <c r="K203" s="248"/>
    </row>
    <row r="204" spans="2:11" s="1" customFormat="1" ht="15" customHeight="1">
      <c r="B204" s="225"/>
      <c r="C204" s="202"/>
      <c r="D204" s="202"/>
      <c r="E204" s="202"/>
      <c r="F204" s="223" t="s">
        <v>47</v>
      </c>
      <c r="G204" s="202"/>
      <c r="H204" s="316" t="s">
        <v>948</v>
      </c>
      <c r="I204" s="316"/>
      <c r="J204" s="316"/>
      <c r="K204" s="248"/>
    </row>
    <row r="205" spans="2:11" s="1" customFormat="1" ht="15" customHeight="1">
      <c r="B205" s="225"/>
      <c r="C205" s="202"/>
      <c r="D205" s="202"/>
      <c r="E205" s="202"/>
      <c r="F205" s="223" t="s">
        <v>45</v>
      </c>
      <c r="G205" s="202"/>
      <c r="H205" s="316" t="s">
        <v>949</v>
      </c>
      <c r="I205" s="316"/>
      <c r="J205" s="316"/>
      <c r="K205" s="248"/>
    </row>
    <row r="206" spans="2:11" s="1" customFormat="1" ht="15" customHeight="1">
      <c r="B206" s="225"/>
      <c r="C206" s="202"/>
      <c r="D206" s="202"/>
      <c r="E206" s="202"/>
      <c r="F206" s="223" t="s">
        <v>46</v>
      </c>
      <c r="G206" s="202"/>
      <c r="H206" s="316" t="s">
        <v>950</v>
      </c>
      <c r="I206" s="316"/>
      <c r="J206" s="316"/>
      <c r="K206" s="248"/>
    </row>
    <row r="207" spans="2:11" s="1" customFormat="1" ht="15" customHeight="1">
      <c r="B207" s="225"/>
      <c r="C207" s="202"/>
      <c r="D207" s="202"/>
      <c r="E207" s="202"/>
      <c r="F207" s="223"/>
      <c r="G207" s="202"/>
      <c r="H207" s="202"/>
      <c r="I207" s="202"/>
      <c r="J207" s="202"/>
      <c r="K207" s="248"/>
    </row>
    <row r="208" spans="2:11" s="1" customFormat="1" ht="15" customHeight="1">
      <c r="B208" s="225"/>
      <c r="C208" s="202" t="s">
        <v>891</v>
      </c>
      <c r="D208" s="202"/>
      <c r="E208" s="202"/>
      <c r="F208" s="223" t="s">
        <v>79</v>
      </c>
      <c r="G208" s="202"/>
      <c r="H208" s="316" t="s">
        <v>951</v>
      </c>
      <c r="I208" s="316"/>
      <c r="J208" s="316"/>
      <c r="K208" s="248"/>
    </row>
    <row r="209" spans="2:11" s="1" customFormat="1" ht="15" customHeight="1">
      <c r="B209" s="225"/>
      <c r="C209" s="202"/>
      <c r="D209" s="202"/>
      <c r="E209" s="202"/>
      <c r="F209" s="223" t="s">
        <v>786</v>
      </c>
      <c r="G209" s="202"/>
      <c r="H209" s="316" t="s">
        <v>787</v>
      </c>
      <c r="I209" s="316"/>
      <c r="J209" s="316"/>
      <c r="K209" s="248"/>
    </row>
    <row r="210" spans="2:11" s="1" customFormat="1" ht="15" customHeight="1">
      <c r="B210" s="225"/>
      <c r="C210" s="202"/>
      <c r="D210" s="202"/>
      <c r="E210" s="202"/>
      <c r="F210" s="223" t="s">
        <v>784</v>
      </c>
      <c r="G210" s="202"/>
      <c r="H210" s="316" t="s">
        <v>952</v>
      </c>
      <c r="I210" s="316"/>
      <c r="J210" s="316"/>
      <c r="K210" s="248"/>
    </row>
    <row r="211" spans="2:11" s="1" customFormat="1" ht="15" customHeight="1">
      <c r="B211" s="266"/>
      <c r="C211" s="202"/>
      <c r="D211" s="202"/>
      <c r="E211" s="202"/>
      <c r="F211" s="223" t="s">
        <v>788</v>
      </c>
      <c r="G211" s="261"/>
      <c r="H211" s="317" t="s">
        <v>789</v>
      </c>
      <c r="I211" s="317"/>
      <c r="J211" s="317"/>
      <c r="K211" s="267"/>
    </row>
    <row r="212" spans="2:11" s="1" customFormat="1" ht="15" customHeight="1">
      <c r="B212" s="266"/>
      <c r="C212" s="202"/>
      <c r="D212" s="202"/>
      <c r="E212" s="202"/>
      <c r="F212" s="223" t="s">
        <v>790</v>
      </c>
      <c r="G212" s="261"/>
      <c r="H212" s="317" t="s">
        <v>953</v>
      </c>
      <c r="I212" s="317"/>
      <c r="J212" s="317"/>
      <c r="K212" s="267"/>
    </row>
    <row r="213" spans="2:11" s="1" customFormat="1" ht="15" customHeight="1">
      <c r="B213" s="266"/>
      <c r="C213" s="202"/>
      <c r="D213" s="202"/>
      <c r="E213" s="202"/>
      <c r="F213" s="223"/>
      <c r="G213" s="261"/>
      <c r="H213" s="252"/>
      <c r="I213" s="252"/>
      <c r="J213" s="252"/>
      <c r="K213" s="267"/>
    </row>
    <row r="214" spans="2:11" s="1" customFormat="1" ht="15" customHeight="1">
      <c r="B214" s="266"/>
      <c r="C214" s="202" t="s">
        <v>915</v>
      </c>
      <c r="D214" s="202"/>
      <c r="E214" s="202"/>
      <c r="F214" s="223">
        <v>1</v>
      </c>
      <c r="G214" s="261"/>
      <c r="H214" s="317" t="s">
        <v>954</v>
      </c>
      <c r="I214" s="317"/>
      <c r="J214" s="317"/>
      <c r="K214" s="267"/>
    </row>
    <row r="215" spans="2:11" s="1" customFormat="1" ht="15" customHeight="1">
      <c r="B215" s="266"/>
      <c r="C215" s="202"/>
      <c r="D215" s="202"/>
      <c r="E215" s="202"/>
      <c r="F215" s="223">
        <v>2</v>
      </c>
      <c r="G215" s="261"/>
      <c r="H215" s="317" t="s">
        <v>955</v>
      </c>
      <c r="I215" s="317"/>
      <c r="J215" s="317"/>
      <c r="K215" s="267"/>
    </row>
    <row r="216" spans="2:11" s="1" customFormat="1" ht="15" customHeight="1">
      <c r="B216" s="266"/>
      <c r="C216" s="202"/>
      <c r="D216" s="202"/>
      <c r="E216" s="202"/>
      <c r="F216" s="223">
        <v>3</v>
      </c>
      <c r="G216" s="261"/>
      <c r="H216" s="317" t="s">
        <v>956</v>
      </c>
      <c r="I216" s="317"/>
      <c r="J216" s="317"/>
      <c r="K216" s="267"/>
    </row>
    <row r="217" spans="2:11" s="1" customFormat="1" ht="15" customHeight="1">
      <c r="B217" s="266"/>
      <c r="C217" s="202"/>
      <c r="D217" s="202"/>
      <c r="E217" s="202"/>
      <c r="F217" s="223">
        <v>4</v>
      </c>
      <c r="G217" s="261"/>
      <c r="H217" s="317" t="s">
        <v>957</v>
      </c>
      <c r="I217" s="317"/>
      <c r="J217" s="317"/>
      <c r="K217" s="267"/>
    </row>
    <row r="218" spans="2:11" s="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D.1.4.1 Zdravotně tec...</vt:lpstr>
      <vt:lpstr>Pokyny pro vyplnění</vt:lpstr>
      <vt:lpstr>'1 - D.1.4.1 Zdravotně tec...'!Názvy_tisku</vt:lpstr>
      <vt:lpstr>'Rekapitulace stavby'!Názvy_tisku</vt:lpstr>
      <vt:lpstr>'1 - D.1.4.1 Zdravotně tec...'!Oblast_tisku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</dc:creator>
  <cp:lastModifiedBy>Uživatel systému Windows</cp:lastModifiedBy>
  <dcterms:created xsi:type="dcterms:W3CDTF">2022-11-03T06:10:30Z</dcterms:created>
  <dcterms:modified xsi:type="dcterms:W3CDTF">2022-11-03T06:13:49Z</dcterms:modified>
</cp:coreProperties>
</file>